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60" windowWidth="15480" windowHeight="10920" firstSheet="1" activeTab="1"/>
  </bookViews>
  <sheets>
    <sheet name="расчет на тендер для подписи" sheetId="6" r:id="rId1"/>
    <sheet name="расчет " sheetId="7" r:id="rId2"/>
  </sheets>
  <externalReferences>
    <externalReference r:id="rId3"/>
  </externalReferences>
  <definedNames>
    <definedName name="_xlnm.Print_Titles" localSheetId="0">'расчет на тендер для подписи'!$5:$6</definedName>
  </definedNames>
  <calcPr calcId="125725"/>
</workbook>
</file>

<file path=xl/calcChain.xml><?xml version="1.0" encoding="utf-8"?>
<calcChain xmlns="http://schemas.openxmlformats.org/spreadsheetml/2006/main">
  <c r="F14" i="7"/>
  <c r="F10"/>
  <c r="F13"/>
  <c r="F12"/>
  <c r="F11"/>
  <c r="F9"/>
  <c r="F8"/>
  <c r="F7"/>
  <c r="F15" l="1"/>
  <c r="J7" i="6"/>
  <c r="D9"/>
  <c r="J9"/>
  <c r="J10"/>
  <c r="J11"/>
  <c r="J12"/>
  <c r="J13"/>
  <c r="J14"/>
  <c r="J15"/>
  <c r="J16" s="1"/>
  <c r="J18"/>
  <c r="J19"/>
  <c r="J25" s="1"/>
  <c r="J20"/>
  <c r="J21"/>
  <c r="J22"/>
  <c r="J23"/>
  <c r="J24"/>
  <c r="J27"/>
  <c r="J28"/>
  <c r="J30" s="1"/>
  <c r="J29"/>
  <c r="J33"/>
  <c r="J34"/>
  <c r="J36"/>
  <c r="J37"/>
  <c r="J38"/>
  <c r="J39"/>
  <c r="J40"/>
  <c r="J41"/>
  <c r="J42"/>
  <c r="J43"/>
  <c r="J44"/>
  <c r="J45"/>
  <c r="J46"/>
  <c r="J47"/>
  <c r="J48"/>
  <c r="J49"/>
  <c r="J50"/>
  <c r="J51"/>
  <c r="J55"/>
  <c r="J56"/>
  <c r="J57"/>
  <c r="J58"/>
  <c r="J60" s="1"/>
  <c r="J59"/>
  <c r="J62"/>
  <c r="J63"/>
  <c r="J69" s="1"/>
  <c r="J64"/>
  <c r="J65"/>
  <c r="J66"/>
  <c r="J67"/>
  <c r="J68"/>
  <c r="J71"/>
  <c r="J72"/>
  <c r="J78" s="1"/>
  <c r="J73"/>
  <c r="J74"/>
  <c r="J75"/>
  <c r="J76"/>
  <c r="J77"/>
  <c r="J79"/>
  <c r="J80"/>
  <c r="J81"/>
  <c r="J82"/>
  <c r="J83"/>
  <c r="J84"/>
  <c r="J85"/>
  <c r="J86"/>
  <c r="J87"/>
  <c r="J88"/>
  <c r="J89"/>
  <c r="J90"/>
  <c r="J91" s="1"/>
  <c r="J93"/>
  <c r="J94"/>
  <c r="J95"/>
  <c r="J96"/>
  <c r="J97"/>
  <c r="D99"/>
  <c r="J99"/>
  <c r="J100"/>
  <c r="J101"/>
  <c r="J102"/>
  <c r="J103"/>
  <c r="J104"/>
  <c r="J105"/>
  <c r="J106"/>
  <c r="J112" s="1"/>
  <c r="J107"/>
  <c r="J108"/>
  <c r="J109"/>
  <c r="J110"/>
  <c r="J111"/>
  <c r="J113"/>
  <c r="J114"/>
  <c r="J115" s="1"/>
  <c r="J116"/>
  <c r="J117" s="1"/>
  <c r="J118"/>
  <c r="J119"/>
  <c r="J120"/>
  <c r="J121"/>
  <c r="J122"/>
  <c r="J123"/>
  <c r="J124"/>
  <c r="J125"/>
  <c r="J126"/>
  <c r="J127"/>
  <c r="J128"/>
  <c r="J130"/>
  <c r="J131"/>
  <c r="J132"/>
  <c r="J133"/>
  <c r="J134"/>
  <c r="J136"/>
  <c r="J137"/>
  <c r="J138"/>
  <c r="J139"/>
  <c r="J140"/>
  <c r="J141"/>
  <c r="J142"/>
  <c r="J143"/>
  <c r="J144"/>
  <c r="D146"/>
  <c r="J146"/>
  <c r="J148"/>
  <c r="J149"/>
  <c r="J152" s="1"/>
  <c r="J150"/>
  <c r="J151"/>
  <c r="J153"/>
  <c r="J155" s="1"/>
  <c r="D154"/>
  <c r="J154"/>
  <c r="J156"/>
  <c r="J157"/>
  <c r="J158" s="1"/>
  <c r="J159"/>
  <c r="J160" s="1"/>
  <c r="D161"/>
  <c r="J161"/>
  <c r="D162"/>
  <c r="D164" s="1"/>
  <c r="D165" s="1"/>
  <c r="D166" s="1"/>
  <c r="D167" s="1"/>
  <c r="D168" s="1"/>
  <c r="J162"/>
  <c r="J163" s="1"/>
  <c r="J164"/>
  <c r="J165"/>
  <c r="J166"/>
  <c r="J167"/>
  <c r="J168"/>
  <c r="J170"/>
  <c r="D171"/>
  <c r="D172" s="1"/>
  <c r="D173" s="1"/>
  <c r="D174" s="1"/>
  <c r="D175" s="1"/>
  <c r="D176" s="1"/>
  <c r="J171"/>
  <c r="J172"/>
  <c r="J173"/>
  <c r="J174"/>
  <c r="J175"/>
  <c r="J176"/>
  <c r="J178"/>
  <c r="J179"/>
  <c r="J180"/>
  <c r="J182"/>
  <c r="J183" s="1"/>
  <c r="D184"/>
  <c r="J184"/>
  <c r="J187" s="1"/>
  <c r="J185"/>
  <c r="J186"/>
  <c r="J188"/>
  <c r="J193" s="1"/>
  <c r="D189"/>
  <c r="J189"/>
  <c r="D190"/>
  <c r="D191" s="1"/>
  <c r="D192" s="1"/>
  <c r="J190"/>
  <c r="J191"/>
  <c r="J192"/>
  <c r="J194"/>
  <c r="J195"/>
  <c r="J196"/>
  <c r="J197"/>
  <c r="J198"/>
  <c r="J199"/>
  <c r="J200"/>
  <c r="J201"/>
  <c r="J202"/>
  <c r="J203"/>
  <c r="J204"/>
  <c r="J205"/>
  <c r="J206"/>
  <c r="J207"/>
  <c r="J208"/>
  <c r="J209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1"/>
  <c r="J232"/>
  <c r="J233"/>
  <c r="J234"/>
  <c r="J241" s="1"/>
  <c r="J235"/>
  <c r="J236"/>
  <c r="J237"/>
  <c r="J238"/>
  <c r="J239"/>
  <c r="J240"/>
  <c r="H242"/>
  <c r="J242" s="1"/>
  <c r="J243"/>
  <c r="J244"/>
  <c r="H245"/>
  <c r="J245" s="1"/>
  <c r="J246"/>
  <c r="J247"/>
  <c r="H248"/>
  <c r="J248" s="1"/>
  <c r="J249"/>
  <c r="J250"/>
  <c r="J251"/>
  <c r="J252"/>
  <c r="J253"/>
  <c r="J254"/>
  <c r="J255"/>
  <c r="J256"/>
  <c r="J257"/>
  <c r="J258"/>
  <c r="J259"/>
  <c r="J169" l="1"/>
  <c r="J135"/>
  <c r="J230"/>
  <c r="J177"/>
  <c r="J145"/>
  <c r="J261" s="1"/>
  <c r="J129"/>
  <c r="J52"/>
  <c r="J210"/>
  <c r="J181"/>
  <c r="J98"/>
  <c r="J260"/>
</calcChain>
</file>

<file path=xl/sharedStrings.xml><?xml version="1.0" encoding="utf-8"?>
<sst xmlns="http://schemas.openxmlformats.org/spreadsheetml/2006/main" count="612" uniqueCount="328">
  <si>
    <t>Заболевание</t>
  </si>
  <si>
    <t>Категория населения (программа)</t>
  </si>
  <si>
    <t>Показания  для назначения лекарственных средств</t>
  </si>
  <si>
    <t>№ п/п</t>
  </si>
  <si>
    <t>Наименование препарата</t>
  </si>
  <si>
    <t>Ед. изм.</t>
  </si>
  <si>
    <t xml:space="preserve">Цена </t>
  </si>
  <si>
    <t>Сумма (в тенге)</t>
  </si>
  <si>
    <t xml:space="preserve">Болезни периода новорожденности </t>
  </si>
  <si>
    <t xml:space="preserve">Новорожденные до 2 месяцев </t>
  </si>
  <si>
    <t>Аптечка матери и ребенка</t>
  </si>
  <si>
    <t>уп</t>
  </si>
  <si>
    <t xml:space="preserve">Острый фарингит/ тонзиллит/бронхит  </t>
  </si>
  <si>
    <t xml:space="preserve">Дети от 0 до 5 лет </t>
  </si>
  <si>
    <t>При средней степени тяжести</t>
  </si>
  <si>
    <t>фл</t>
  </si>
  <si>
    <t>таб</t>
  </si>
  <si>
    <t>капс</t>
  </si>
  <si>
    <t xml:space="preserve">Амоксициллин, порошок для приготовления суспензии, для приема внутрь 250 мг/5 мл 100 мл                                                                                                                                                    </t>
  </si>
  <si>
    <t>Ибупрофен, суспензия 100 мл 5 мг</t>
  </si>
  <si>
    <t xml:space="preserve">Парацетамол,  суппозитории ректальные 100 мг </t>
  </si>
  <si>
    <t>супп</t>
  </si>
  <si>
    <t>Рахит</t>
  </si>
  <si>
    <t xml:space="preserve">Дети до 1 года </t>
  </si>
  <si>
    <t>Профилактика в осенне – зимний период, лечение</t>
  </si>
  <si>
    <t xml:space="preserve">Колекальциферол, раствор водный для приема внутрь 0,5мг/мл 10 мл </t>
  </si>
  <si>
    <t>Ишемическая болезнь сердца (ИБС)</t>
  </si>
  <si>
    <t>Стенокардия напряжения,вариантная стенокардия, постинфарктный кардиосклероз</t>
  </si>
  <si>
    <t>Базовая терапия</t>
  </si>
  <si>
    <t xml:space="preserve">Ацетилсалициловая кислота, таблетка 150 мг </t>
  </si>
  <si>
    <t xml:space="preserve">Ацетилсалициловая кислота, таблетка 75 мг </t>
  </si>
  <si>
    <t xml:space="preserve">Бисопролол,  таблетка 10 мг </t>
  </si>
  <si>
    <t xml:space="preserve">Бисопролол,  таблетка 2,5 мг </t>
  </si>
  <si>
    <t xml:space="preserve">Бисопролол,  таблетка 5 мг </t>
  </si>
  <si>
    <t>Изосорбида  динитрат спрей, дозированный 1,25 мг/1 доза, 15мл 300доз аэрозоль</t>
  </si>
  <si>
    <t>аэр</t>
  </si>
  <si>
    <t>Дополнительная терапия</t>
  </si>
  <si>
    <t>Ацетилсалициловая кислота+ клопидогрель, таблетка 75мг/100мг</t>
  </si>
  <si>
    <t>капс/табл</t>
  </si>
  <si>
    <t xml:space="preserve">Изосорбида  мононитрат, таблетка 20 мг </t>
  </si>
  <si>
    <t xml:space="preserve">Клопидогрель, таблетка  75мг </t>
  </si>
  <si>
    <t xml:space="preserve">Артериальная гипертензия </t>
  </si>
  <si>
    <t>II-III -1V степени; симптоматическая артериальная гипертензия при хронических заболеваниях почек (при назначении комбинированных препаратов не допускается назначение монопрепаратов)</t>
  </si>
  <si>
    <t xml:space="preserve">Эналаприл, таблетка 10 мг </t>
  </si>
  <si>
    <t xml:space="preserve">Эналаприл, таблетка 20 мг </t>
  </si>
  <si>
    <t xml:space="preserve">Бисопролол,  таблетка 5 мг  </t>
  </si>
  <si>
    <t xml:space="preserve">Валсартан + Амлодипин, таблетка 10 мг/160 мг </t>
  </si>
  <si>
    <t xml:space="preserve">Лизиноприл + Амлодипин, таблетка 10мг/5 мг </t>
  </si>
  <si>
    <t xml:space="preserve">Нифедипин,  таблетка 10 мг </t>
  </si>
  <si>
    <t xml:space="preserve">Нифедипин,  таблетка 20 мг </t>
  </si>
  <si>
    <t xml:space="preserve">Периндоприл + Индапамид таблетка,  4/1,25 </t>
  </si>
  <si>
    <t xml:space="preserve">Периндоприл + Индапамид таблетка,  10/2,5 </t>
  </si>
  <si>
    <t xml:space="preserve">Периндоприл, таблетка 10 мг </t>
  </si>
  <si>
    <t>Периндоприл, таблетка 4 мг</t>
  </si>
  <si>
    <t xml:space="preserve">Периндоприл, таблетка 8 мг </t>
  </si>
  <si>
    <t xml:space="preserve">Телмисартан + Гидрохлортиазид, таблетка, 80 мг+12,5 мг </t>
  </si>
  <si>
    <t>Хроническая сердечная недостаточность (ХСН)</t>
  </si>
  <si>
    <t xml:space="preserve">Все стадии и степени тяжести        </t>
  </si>
  <si>
    <t xml:space="preserve">Бисопролол,  таблетка 2,5 мг  </t>
  </si>
  <si>
    <t xml:space="preserve">Небиволол,  таблетка 5 мг </t>
  </si>
  <si>
    <t xml:space="preserve">Торасемид, таблетка 10 мг </t>
  </si>
  <si>
    <t xml:space="preserve">Торасемид, таблетка 5 мг </t>
  </si>
  <si>
    <t xml:space="preserve">Гидрохлортиазид, таблетка 100 мг </t>
  </si>
  <si>
    <t xml:space="preserve">Гидрохлортиазид, таблетка 25 мг </t>
  </si>
  <si>
    <t xml:space="preserve">Дигоксин, таблетка 0,25 мг </t>
  </si>
  <si>
    <t>Аритмии</t>
  </si>
  <si>
    <t xml:space="preserve">Все категории, состоящие на диспансерном учете </t>
  </si>
  <si>
    <t>Пароксизмальные наджелудочковые тахикардии, суправентрикулярная и желудочковая экстрасистолия, пароксизмальная и хроническая формы фибрилляций и трепетания предсердий, желудочковые нарушения ритма</t>
  </si>
  <si>
    <t xml:space="preserve">Амиодарон, таблетка 200 мг </t>
  </si>
  <si>
    <t xml:space="preserve">Варфарин, таблетка 2,5 мг </t>
  </si>
  <si>
    <t xml:space="preserve">Верапамил, таблетка 40 мг </t>
  </si>
  <si>
    <t xml:space="preserve">Пропафенон, таблетка 150 мг </t>
  </si>
  <si>
    <t>Все категории, состоящие на диспансерном учете</t>
  </si>
  <si>
    <t>В стадии  обострения и ремиссии</t>
  </si>
  <si>
    <t>Будесонид+Формотерола фумарата дигидрат, порошок для ингаляций в  ингаляторе 160мкг/4,5мкг 120доз</t>
  </si>
  <si>
    <t>Салметерол+Флутиказона пропионат, аэрозоль, 25/125 мкг120 доз</t>
  </si>
  <si>
    <t>Салметерол+Флутиказона пропионат, аэрозоль, 25/250 мкг 120 доз</t>
  </si>
  <si>
    <t>Салметерол+Флутиказона пропионат, порошок для ингаляций  50/100 мкг 60 доз</t>
  </si>
  <si>
    <t>Салметерол+Флутиказона пропионат, порошок для ингаляций 50/250 мкг 60 доз</t>
  </si>
  <si>
    <t xml:space="preserve">Тиотропия бромид, капсула с порошком для ингаляций 18 мкг </t>
  </si>
  <si>
    <t>Фенотерола гидробромид + ипратропия гидробромид, раствор для ингаляций 500мкг + 250мкг/мл, 20 мл</t>
  </si>
  <si>
    <t>Язвенная болезнь желудка и 12-перстной кишки</t>
  </si>
  <si>
    <t xml:space="preserve">В период обострения </t>
  </si>
  <si>
    <t xml:space="preserve">Амоксициллин, таблетка 1000 мг </t>
  </si>
  <si>
    <t xml:space="preserve">Висмута трикалия дицитрат, таблетка 120 мг </t>
  </si>
  <si>
    <t>Итого по 045 программе</t>
  </si>
  <si>
    <t>при неэфективности применения Клопидогреля</t>
  </si>
  <si>
    <t xml:space="preserve">Тикагрелор таблетка,покрытые пленочной оболочкой  90 мг </t>
  </si>
  <si>
    <t>Железодефицитная анемия</t>
  </si>
  <si>
    <t>Дети  от 0  до 18 лет, женщины фертильного возраста, состоящие на диспансерном учете</t>
  </si>
  <si>
    <t xml:space="preserve">Верифицированный диагноз железодефицитной анемии II,III степени  (сывороточное железо ниже 10мкмоль/л)  </t>
  </si>
  <si>
    <t>Железа (II) сульфата гептагидрат + Аскорбиновая кислота, сироп 100мл</t>
  </si>
  <si>
    <t xml:space="preserve">Сульфат железа сухой + Аскорбиновая кислота, таблетки 320 мг/60мг </t>
  </si>
  <si>
    <t xml:space="preserve">Фолиевая кислота, таблетки 1мг </t>
  </si>
  <si>
    <t>Бронхиальная астма</t>
  </si>
  <si>
    <t xml:space="preserve">Все стадии и степени тяжести </t>
  </si>
  <si>
    <t>Беклометазон, аэрозоль 100 мкг х 200 доз</t>
  </si>
  <si>
    <t>Будесонид, суспензия для ингаляций  0,5 мг/мл (ампула 2 мл )</t>
  </si>
  <si>
    <t>амп</t>
  </si>
  <si>
    <t>Салметерол+Флутиказона пропионат, аэрозоль, 25/50 мкг120 доз</t>
  </si>
  <si>
    <t>Салметерол+Флутиказона пропионат, порошок  50/250 мкг 60 доз</t>
  </si>
  <si>
    <t xml:space="preserve">Сальбутамол, аэрозоль 100мкг/доза, 200 доз  </t>
  </si>
  <si>
    <t>Флутиказон, аэрозоль 50 мкг/доза 120доз</t>
  </si>
  <si>
    <t>Циклезонид,  аэрозоль для ингаляций дозированный 160 мкг/доза 60 доз</t>
  </si>
  <si>
    <t>Болезнь Крона и неспецифический язвенный колит</t>
  </si>
  <si>
    <t>Все стадии и степени тяжести</t>
  </si>
  <si>
    <t xml:space="preserve">Месалазин, таблетка с пролонгированным высвобождением 500 мг </t>
  </si>
  <si>
    <t>Месалазин суппозитории 1000 мг</t>
  </si>
  <si>
    <t>Миастения</t>
  </si>
  <si>
    <t>Все  стадии и  степени тяжести</t>
  </si>
  <si>
    <t>Пиридостигмина бромид, таблетки 60мг</t>
  </si>
  <si>
    <t>Эпилепсия</t>
  </si>
  <si>
    <t xml:space="preserve">Бензобарбитал, таблетка 100мг </t>
  </si>
  <si>
    <t>Вальпроевая кислота, капсула 150 мг</t>
  </si>
  <si>
    <t xml:space="preserve">Вальпроевая кислота, сироп 150 мл </t>
  </si>
  <si>
    <t>Вальпроевая кислота, таблетка, пролонгированного действия 500 мг</t>
  </si>
  <si>
    <t>Карбамазепин, таблетка 200 мг</t>
  </si>
  <si>
    <t xml:space="preserve">Ламотриджин, таблетка жевательная 50мг </t>
  </si>
  <si>
    <t xml:space="preserve">Топирамат, капсулы 25 мг </t>
  </si>
  <si>
    <t xml:space="preserve">Топирамат, капсулы 50 мг </t>
  </si>
  <si>
    <t>Детский церебральный паралич</t>
  </si>
  <si>
    <t xml:space="preserve">Тригексифенидил, таблетка 2 мг </t>
  </si>
  <si>
    <t>Болезнь Паркинсона</t>
  </si>
  <si>
    <t xml:space="preserve">Леводопа + Карбидопа, таблетка 250 мг/25мг </t>
  </si>
  <si>
    <t>Диабет сахарный</t>
  </si>
  <si>
    <t xml:space="preserve">Все стадии и  степени тяжести неинсулинзависимого сахарного диабета                 </t>
  </si>
  <si>
    <t xml:space="preserve">Глибенкламид, таблетка 5 мг </t>
  </si>
  <si>
    <t>Лираглутид, раствор для подкожного введения 6 мг/мл в шприц ручке 3 мл</t>
  </si>
  <si>
    <t>шриц</t>
  </si>
  <si>
    <t xml:space="preserve">Метформин, таблетка пролонгированного действия 500 мг </t>
  </si>
  <si>
    <t>все стадии и степени тяжести инсулинозависимого сахарного диабета</t>
  </si>
  <si>
    <t>Инсулиновые шприцы одноразовые 1,0 мл с маркировкой 1,0мл-100ЕД и размером иглы не более 0,33*12,7мм</t>
  </si>
  <si>
    <t>шт</t>
  </si>
  <si>
    <t>Диабет несахарный</t>
  </si>
  <si>
    <t xml:space="preserve">Десмопрессин, лиофилизат оральный 120 мкг </t>
  </si>
  <si>
    <t>Онкология</t>
  </si>
  <si>
    <t>Паллиативная терапия при злокачественных новообразованиях</t>
  </si>
  <si>
    <t>Ревматоидный артрит</t>
  </si>
  <si>
    <t xml:space="preserve">Взрослые, состоящие на диспансерном учете </t>
  </si>
  <si>
    <t>Голимумаб, раствор для инъекций 50 мг/0,5 мл</t>
  </si>
  <si>
    <t xml:space="preserve">Метилпреднизолон, таблетка 4 мг </t>
  </si>
  <si>
    <t>шприц-тюбик</t>
  </si>
  <si>
    <t>Ювенильный артрит</t>
  </si>
  <si>
    <t xml:space="preserve">Дети, состоящие на диспансерном учете </t>
  </si>
  <si>
    <t>Системная красная волчанка</t>
  </si>
  <si>
    <t xml:space="preserve">Микофеноловая кислота/микофенолат мофетил,  капсула 250 мг </t>
  </si>
  <si>
    <t xml:space="preserve">Микофеноловая кислота/микофенолат мофетил, таблетка, покрытая кишечнорастворимой оболочкой 180 мг </t>
  </si>
  <si>
    <t>Остеоартроз</t>
  </si>
  <si>
    <t xml:space="preserve">Гонартроз, коксартроз, 2-3 стадии </t>
  </si>
  <si>
    <t>шприц</t>
  </si>
  <si>
    <t>Гормонально активные опухоли гипофиза</t>
  </si>
  <si>
    <t>Верифицированный диагноз данными обследованиями</t>
  </si>
  <si>
    <t xml:space="preserve">Бромокриптин, таблетка 2,5 мг </t>
  </si>
  <si>
    <t xml:space="preserve">Каберголин, таблетка 0,5 мг </t>
  </si>
  <si>
    <t>Гипотиреоз, гипопаратиреоз, тиреотоксикоз</t>
  </si>
  <si>
    <t xml:space="preserve">Дигидротахистерол, раствор для приема внутрь 0,1 % 10,0 </t>
  </si>
  <si>
    <t xml:space="preserve">Левотироксин, таблетка 100 мкг </t>
  </si>
  <si>
    <t>таб.</t>
  </si>
  <si>
    <t>Левотироксин, таблетка 150 мкг</t>
  </si>
  <si>
    <t>Левотироксин, таблетка 50 мкг</t>
  </si>
  <si>
    <t xml:space="preserve">Тиамазол, таблетка 10мг </t>
  </si>
  <si>
    <t>табл</t>
  </si>
  <si>
    <t>Итого</t>
  </si>
  <si>
    <t>Раннее искусственное или смешанное вскармливание по медицинским показаниям</t>
  </si>
  <si>
    <t>Дети до 1 года</t>
  </si>
  <si>
    <t>Акромегалия</t>
  </si>
  <si>
    <t>Верифицированный диагноз, подтвержденный на  ядерной магнитной резонансной томографии,  повышенном содержании гормона роста</t>
  </si>
  <si>
    <t>Ланреотид  лиофилизат для приготовления суспензии для внутримышечного введения пролонгированного действия,60 мг</t>
  </si>
  <si>
    <t>Раннее (преждевременное, ускоренное) половое развитие центрального генеза</t>
  </si>
  <si>
    <t xml:space="preserve">Трипторелин, лиофилизат для приготовления суспензии для инъекций  3,75 мг </t>
  </si>
  <si>
    <t>Гипофизарный нанизм, синдром Шерешевского-Тернера</t>
  </si>
  <si>
    <t xml:space="preserve">Итого </t>
  </si>
  <si>
    <t xml:space="preserve">Морфин, раствор для инъекций в ампулах 1 % 1мл </t>
  </si>
  <si>
    <t>Тримеперидина гидрохлорид, раствор для инъекций 2% в ампулах, 1мл</t>
  </si>
  <si>
    <t>Фентанил, система терапевтическая трансдермальная 50 мкг/ч</t>
  </si>
  <si>
    <t>Психические заболевания</t>
  </si>
  <si>
    <t>Все  стадии и  степени тяжести </t>
  </si>
  <si>
    <t xml:space="preserve">Амисульприд, таблетка покрытая оболочкой 400 мг </t>
  </si>
  <si>
    <t>Амитриптилин, таблетка/драже 25 мг</t>
  </si>
  <si>
    <t>таб/др</t>
  </si>
  <si>
    <t xml:space="preserve">Галоперидол, таблетка 5 мг </t>
  </si>
  <si>
    <t xml:space="preserve">Дулоксетин, капсула 60 мг </t>
  </si>
  <si>
    <t xml:space="preserve">Клозапин, таблетка 25 мг </t>
  </si>
  <si>
    <t xml:space="preserve">Левомепромазин, таблетка 25 мг </t>
  </si>
  <si>
    <t>Палиперидон, таблетка пролонгированного действия 3 мг</t>
  </si>
  <si>
    <t xml:space="preserve">Палиперидон, таблетка пролонгированного действия 6 мг </t>
  </si>
  <si>
    <t>Рисперидон, порошок для приготовления суспензий для в/м введения 25 мг</t>
  </si>
  <si>
    <t xml:space="preserve">Трифлуоперазин, таблетка 5 мг </t>
  </si>
  <si>
    <t xml:space="preserve">Хлорпромазин, драже/таблетка 25 мг </t>
  </si>
  <si>
    <t>др/таб</t>
  </si>
  <si>
    <t xml:space="preserve">Хлорпромазин,драже 100 мг </t>
  </si>
  <si>
    <t>др</t>
  </si>
  <si>
    <t xml:space="preserve">Хлорпромазин,драже 50 мг </t>
  </si>
  <si>
    <t>Фенилкетонурия</t>
  </si>
  <si>
    <t>Все формы, пожизненная терапия</t>
  </si>
  <si>
    <t>Прогрессирующие гломерулярные заболевания</t>
  </si>
  <si>
    <t xml:space="preserve">При морфологически верифицированном варианте гломерулонефрита </t>
  </si>
  <si>
    <t xml:space="preserve">Циклоспорин, капсула с возможностью применения у больных  нарушениями функции печени, а также у беременных женщин 100 мг </t>
  </si>
  <si>
    <t xml:space="preserve">Циклоспорин, капсула с возможностью применения у больных  нарушениями функции печени, а также у беременных женщин 25 мг </t>
  </si>
  <si>
    <t xml:space="preserve">Циклоспорин, капсула с возможностью применения у больных  нарушениями функции печени, а также у беременных женщин 50 мг </t>
  </si>
  <si>
    <t>Состояние после пересадки органов и тканей</t>
  </si>
  <si>
    <t>Валганцикловир, таблетка 450 мг</t>
  </si>
  <si>
    <t xml:space="preserve">Такролимус, капсула пролонгированного действия 0,5 мг </t>
  </si>
  <si>
    <t>Такролимус, капсула пролонгированного действия 1 мг</t>
  </si>
  <si>
    <t>Такролимус, капсулы 0,5 мг</t>
  </si>
  <si>
    <t>Такролимус, капсулы 1 мг</t>
  </si>
  <si>
    <t>Все стадии злокачественных новообразований</t>
  </si>
  <si>
    <t xml:space="preserve">Анастрозол, таблетка 1 мг </t>
  </si>
  <si>
    <t xml:space="preserve">Бикалутамид, таблетка 50 мг </t>
  </si>
  <si>
    <t>Вакцина БЦЖ, порошок для приготовления суспензий для интравизикального введения в комплекте с растворителем</t>
  </si>
  <si>
    <t>Гозерелин, имплантат пролонгированного действия для подкожного введения в шприце-аппликаторе 3,6 мг</t>
  </si>
  <si>
    <t>Золедроновая кислота, концентрат для приготовления инфузий 4 мг/5мл</t>
  </si>
  <si>
    <t>Интерферон альфа 2b, 18млнМЕ порошок лиофилизированный для приготовления инъекционного раствора/шприц-тюбик</t>
  </si>
  <si>
    <t xml:space="preserve">Капецитабин, таблетка 500 мг </t>
  </si>
  <si>
    <t xml:space="preserve">Клодроновая кислота, таблетка 800 мг </t>
  </si>
  <si>
    <t xml:space="preserve">Летрозол, таблетка 2,5 мг </t>
  </si>
  <si>
    <t xml:space="preserve">Тегафур, капсула 400 мг </t>
  </si>
  <si>
    <t>кап</t>
  </si>
  <si>
    <t>Темозоломид капсула 180 мг</t>
  </si>
  <si>
    <t xml:space="preserve">Торемифен, таблетка 60 мг </t>
  </si>
  <si>
    <t>Трипторелин, лиофилизат для приготовления инъекционного раствора 11,25 мг</t>
  </si>
  <si>
    <t>шприц/амп</t>
  </si>
  <si>
    <t xml:space="preserve">Филграстим, раствор для инъекций 0,3мг/мл, 1мл </t>
  </si>
  <si>
    <t xml:space="preserve">Фулвестрант,  раствор для внутримышечных инъекций в шприце 250 мг/5 мл,5 мл  </t>
  </si>
  <si>
    <t>Ципротерон, масляный раствор для внутримышечных инъекции 300 мг/3мл, 3 мл</t>
  </si>
  <si>
    <t>Эпоэтин альфа, раствор для инъекций в шприце 40000 МЕ/1,0 мл</t>
  </si>
  <si>
    <t>Однокомпонентный дренируемый илео/колостомный калоприемник в комплекте с защитной пастой</t>
  </si>
  <si>
    <t>Итого по программе 046</t>
  </si>
  <si>
    <t>Всего</t>
  </si>
  <si>
    <t xml:space="preserve">Периндоприл + Индапамид таблетка,  5/1,25 </t>
  </si>
  <si>
    <t>Периндоприл + Индапамид таблетка,  8/2,5</t>
  </si>
  <si>
    <t>Амоксициллин + клавулановая кислота,порошок для приготовления пероральной суспензии 156мг/5мл  100 мл</t>
  </si>
  <si>
    <t xml:space="preserve">Парацетамол,  суппозитории ректальные 250 мг </t>
  </si>
  <si>
    <t>Количество диспансерных больных</t>
  </si>
  <si>
    <t>Портебность  прогнозное</t>
  </si>
  <si>
    <t>**,***</t>
  </si>
  <si>
    <t>Все стадии и степени тяжести*****</t>
  </si>
  <si>
    <t>Вальпроевая кислота, таблетка, пролонгированного действия , покрытые оболочкой ,делимые,300 мг</t>
  </si>
  <si>
    <t>Гликлазид,  таблетки с модифицированным высвобождением, 60 мг</t>
  </si>
  <si>
    <t>Леветирацетам,таблетки 500 мг</t>
  </si>
  <si>
    <t>Адаптированные заменители грудного молока, адаптированная смесь для новорожденных и детей  от 0 до 6 мес. 300гр</t>
  </si>
  <si>
    <t>Адаптированные заменители грудного молока, адаптированная смесь для новорожденных и детей  от 6 до 12 мес. 300гр</t>
  </si>
  <si>
    <t>Адаптированные заменители грудного молока, смесь адаптированная на основе изолята белка натуральной сои для детей от 0 до 12 мес, 500гр</t>
  </si>
  <si>
    <t>Адаптированные заменители грудного молока, смесь адаптированная, жидкая для недоношенных детей на основе гидролизата сывороточного белка, 450мл</t>
  </si>
  <si>
    <t>Адаптированные заменители грудного молока, адаптированная смесь с пребиотиками для новорожденных и детей  от 0 до 6 мес. 300гр</t>
  </si>
  <si>
    <t>Адаптированные низколактозные заменители грудного молока, при длительной диарее, смесь для детей  от 0 до 12 мес. 300гр</t>
  </si>
  <si>
    <t>Адаптированные заменители грудного молока, сухая молочная смесь для вскармливания детей от 0 до 12 мес. 500гр., пачка (ЦЕЛЬНОЕ МОЛОКО, НУКЛЕОТИДЫ, ГАЛАКТООЛИГОСАХАРИДЫ, ПРЕБИОТИКИ, L-КАРНИТИН).</t>
  </si>
  <si>
    <t>пачка</t>
  </si>
  <si>
    <t>МД мил ФКУ-3 Продукт диетического
(лечебного) питания
для детей старше года,
больных фенилкетонурией,
сухая смесь
с нейтральным вкусом</t>
  </si>
  <si>
    <t xml:space="preserve">Комида мед ФКУ - В 500 гр. </t>
  </si>
  <si>
    <t>РАМ - 1     500 гр.</t>
  </si>
  <si>
    <t>РАМ -2      500 гр.</t>
  </si>
  <si>
    <t>Безбелковый заменитель молока 500гр</t>
  </si>
  <si>
    <t>Рис низкобелковый лопрофин 500 гр.</t>
  </si>
  <si>
    <t>Низкобелковая лечебная смесь для выпечки по 500 гр</t>
  </si>
  <si>
    <t>Пшеничные волокна 350гр</t>
  </si>
  <si>
    <t>Картофельное пюре 400гр</t>
  </si>
  <si>
    <t xml:space="preserve">Заменитель яиц 200 гр. </t>
  </si>
  <si>
    <t>Макароны низкобелковые лопрофин (спагетти , спирали) 250гр</t>
  </si>
  <si>
    <t>Печенье низкобелковое 125гр</t>
  </si>
  <si>
    <t>Хроническая  обструктивная  болезнь легких</t>
  </si>
  <si>
    <t>Все категорий  состоящие  на диспансерном  учете</t>
  </si>
  <si>
    <t xml:space="preserve">Метотрексат, раствор для инъекций 50 мг/мл, 0,3мл  наполненный в шприцев </t>
  </si>
  <si>
    <t xml:space="preserve">Метотрексат, раствор для инъекций 50 мг/мл, 0,4мл  наполненный в шприцев </t>
  </si>
  <si>
    <t xml:space="preserve">Метотрексат, раствор для инъекций 50 мг/мл, 0,2 мл  наполненный в шприцев </t>
  </si>
  <si>
    <t>Итого:</t>
  </si>
  <si>
    <t>Трамадол,раствор для иньекций  50 мг/1 мл</t>
  </si>
  <si>
    <t>Трамадол,капсула 50 мг</t>
  </si>
  <si>
    <t>Соматропин, раствор для инъекций/порошок лиофилизированный для приготовления инъекционного раствора 6 мг</t>
  </si>
  <si>
    <t xml:space="preserve"> </t>
  </si>
  <si>
    <t>шпр</t>
  </si>
  <si>
    <t xml:space="preserve"> Расчет на  лекарственные средства и изделий медицинского назначения для бесплатного  обеспечения населения в рамках гарантированного объема бесплатной медицинской помощи на амбулаторном уровне на 2017 год </t>
  </si>
  <si>
    <t>Палиперидон  суспензия для внутримышечного введения пролонгированного действия 100 мг/1 мл</t>
  </si>
  <si>
    <t>Фенотерола гидробромид + ипратропия гидробромид, аэрозоль для ингаляций дозированный, 200 доз</t>
  </si>
  <si>
    <t xml:space="preserve">Вальпроевая кислота, капли для приема внутрь 300 мг/мл  100 мл </t>
  </si>
  <si>
    <t>Метформина гидрохлорид/глибенкламид,таблетки покрытые пленочной оболочкой 500мг/5мг</t>
  </si>
  <si>
    <t>Рофлумиласт, таблетка 0,5мг</t>
  </si>
  <si>
    <t>МД мил ФКУ-0 Продукт диетического
(лечебного) питания
для детей старше года,
больных фенилкетонурией,
сухая смесь
с нейтральным вкусом</t>
  </si>
  <si>
    <t>МД мил ФКУ-1 Продукт диетического
(лечебного) питания
для детей старше года,
больных фенилкетонурией,
сухая смесь
с нейтральным вкусом</t>
  </si>
  <si>
    <t>Эналаприл+Нитрендипин, таблетка 10мг/20мг</t>
  </si>
  <si>
    <t>Больные с протезированными клапанами сердца, после аорто –коронарное шунтирование  и стентирования</t>
  </si>
  <si>
    <t xml:space="preserve">Все стадии и степени тяжести                                                                                                              </t>
  </si>
  <si>
    <t>Изосорбида  мононитрат,   таблетки  40 мг</t>
  </si>
  <si>
    <t xml:space="preserve">Метопролол, таблетка  50 мг </t>
  </si>
  <si>
    <t xml:space="preserve">Изосорбида  динитрат, таблетки   20 мг </t>
  </si>
  <si>
    <t xml:space="preserve">Изосорбида  динитрат, таблетки   40 мг </t>
  </si>
  <si>
    <t xml:space="preserve">Периндоприл, таблетка 5 мг </t>
  </si>
  <si>
    <t xml:space="preserve">Венлафаксин, капсула 75 мг </t>
  </si>
  <si>
    <t xml:space="preserve">Рамиприл, капсула 5 мг </t>
  </si>
  <si>
    <t xml:space="preserve">Рамиприл,капсула10 мг </t>
  </si>
  <si>
    <t>Эндопротез  (имплант) для внутрисуставного введения,содержащий гиалуронат натрия, стерильный, однократного применения,20мг в шприце объемом 2 мл</t>
  </si>
  <si>
    <t>Соматропин, раствор для подкожного введения,  10 мг /2мл</t>
  </si>
  <si>
    <t>Будесонид+Формотерола фумарата дигидрат, порошок для ингаляций в  ингаляторе 160 мкг/4,5 мкг 60доз</t>
  </si>
  <si>
    <t>Соматропин, раствор для подкожного введения, во флаконах с растворителем с безигольным инъектором 10 мг /2мл</t>
  </si>
  <si>
    <t>Профилактика и лечение*</t>
  </si>
  <si>
    <t xml:space="preserve">Взрослые, сос тоящие на диспансерном учете: базовая терапия; дополнительная терапия социально незащищенным группам****** , </t>
  </si>
  <si>
    <t>Все категории, состоящие на диспансерном учете: базовая терапия; дополнительная терапия-социально незащищенным группам******</t>
  </si>
  <si>
    <t>Все категории, состоящие на диспансерном учете: базовая терапия; дополнительная терапия-социально незащищенным группам******;больные с диагнозом дилятационная кардиомиопатия</t>
  </si>
  <si>
    <t xml:space="preserve">Социально незащищенным группам****** </t>
  </si>
  <si>
    <t>При наличии эпилептиформных припадков и сопутствующего диагноза "Эпилепсия"</t>
  </si>
  <si>
    <t xml:space="preserve"> Социально- незащищенным группам******</t>
  </si>
  <si>
    <t xml:space="preserve">*, **, ***,****,*****   в соответствии с приказом и.о. Министра здравоохранения   Республики Казахстан от 04.11.2011 года  №786 "Об утверждении Перечня лекарственных </t>
  </si>
  <si>
    <t>средств и изделий  медицинского  назначения  для бесплатного  обеспечения населения в рамках   бесплатной  медицинской помощи  на амбулаторном уровне</t>
  </si>
  <si>
    <t>с определенными заболеваниями (состояниями) и специализированными  лечебными  продуктами"</t>
  </si>
  <si>
    <t>Руководитель</t>
  </si>
  <si>
    <t>А.Байдувалиев</t>
  </si>
  <si>
    <t>по Кызылординскому областному противотуберкулезному диспансеру</t>
  </si>
  <si>
    <t xml:space="preserve">Найменование </t>
  </si>
  <si>
    <t>Ед.изм</t>
  </si>
  <si>
    <t>Цена (тенге)</t>
  </si>
  <si>
    <t>Сумма</t>
  </si>
  <si>
    <t>245122 BBL MGIT TM (7 ml)tubes(1уп/100шт)</t>
  </si>
  <si>
    <t>Уп</t>
  </si>
  <si>
    <t>245124 BD BACTEC MGIT 960 Supplement Kit</t>
  </si>
  <si>
    <t>Набор</t>
  </si>
  <si>
    <t>245115 BACTEC TM MGIT (^)PZA medium( 1 уп =25 шт)</t>
  </si>
  <si>
    <t>245128 BACTEC TM MGIT (^)PZA Kit</t>
  </si>
  <si>
    <t xml:space="preserve"> 245123 BACTEC TM MGIT TM 960 SIRE Kit</t>
  </si>
  <si>
    <t>245116 OADS suppiement for 2nd line DST(6 фл/уп)</t>
  </si>
  <si>
    <t>445871 Саlibrator Kit for 1 drabwer (17 шт/уп)</t>
  </si>
  <si>
    <t>итого</t>
  </si>
  <si>
    <t>Заведующий бак. лаборатории:</t>
  </si>
  <si>
    <t>Н.Максутова</t>
  </si>
  <si>
    <t>Приложение  6 к тендерной  документации</t>
  </si>
  <si>
    <t>ЛОТ</t>
  </si>
  <si>
    <t>Картридж Xpert® MTB/RIF 10 тестов IVD</t>
  </si>
  <si>
    <t>Необходимое количество на весь           2018 год</t>
  </si>
  <si>
    <t xml:space="preserve"> Перечень и объем реагентов используемые для проведения диагностических мероприятий по оказанию гарантированного объема бесплатной медицинской помощи на 2018 год.</t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</si>
</sst>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_-* #,##0_р_._-;\-* #,##0_р_._-;_-* &quot;-&quot;??_р_._-;_-@_-"/>
    <numFmt numFmtId="166" formatCode="_-* #,##0\ _₽_-;\-* #,##0\ _₽_-;_-* &quot;-&quot;??\ _₽_-;_-@_-"/>
    <numFmt numFmtId="167" formatCode="0.0"/>
  </numFmts>
  <fonts count="3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3">
    <xf numFmtId="0" fontId="0" fillId="0" borderId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2" fillId="4" borderId="1" applyNumberFormat="0" applyAlignment="0" applyProtection="0"/>
    <xf numFmtId="0" fontId="13" fillId="11" borderId="8" applyNumberFormat="0" applyAlignment="0" applyProtection="0"/>
    <xf numFmtId="0" fontId="14" fillId="11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2" borderId="2" applyNumberFormat="0" applyAlignment="0" applyProtection="0"/>
    <xf numFmtId="0" fontId="20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8" fillId="0" borderId="0"/>
    <xf numFmtId="0" fontId="7" fillId="0" borderId="0">
      <alignment horizontal="center"/>
    </xf>
    <xf numFmtId="0" fontId="7" fillId="0" borderId="0"/>
    <xf numFmtId="0" fontId="7" fillId="0" borderId="0">
      <alignment horizontal="center"/>
    </xf>
    <xf numFmtId="0" fontId="22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14" borderId="7" applyNumberFormat="0" applyFont="0" applyAlignment="0" applyProtection="0"/>
    <xf numFmtId="0" fontId="24" fillId="0" borderId="6" applyNumberFormat="0" applyFill="0" applyAlignment="0" applyProtection="0"/>
    <xf numFmtId="0" fontId="7" fillId="0" borderId="0">
      <alignment horizontal="center"/>
    </xf>
    <xf numFmtId="0" fontId="2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6" fillId="3" borderId="0" applyNumberFormat="0" applyBorder="0" applyAlignment="0" applyProtection="0"/>
  </cellStyleXfs>
  <cellXfs count="176">
    <xf numFmtId="0" fontId="0" fillId="0" borderId="0" xfId="0"/>
    <xf numFmtId="0" fontId="3" fillId="0" borderId="0" xfId="0" applyFont="1" applyFill="1" applyAlignment="1" applyProtection="1">
      <alignment vertical="top" wrapText="1"/>
      <protection locked="0"/>
    </xf>
    <xf numFmtId="0" fontId="4" fillId="0" borderId="0" xfId="0" applyFont="1" applyFill="1" applyAlignment="1" applyProtection="1">
      <alignment vertical="top" wrapText="1"/>
      <protection locked="0"/>
    </xf>
    <xf numFmtId="165" fontId="4" fillId="0" borderId="0" xfId="28" applyNumberFormat="1" applyFont="1" applyFill="1" applyAlignment="1" applyProtection="1">
      <alignment vertical="top" wrapText="1"/>
      <protection locked="0"/>
    </xf>
    <xf numFmtId="0" fontId="5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165" fontId="4" fillId="0" borderId="10" xfId="28" applyNumberFormat="1" applyFont="1" applyFill="1" applyBorder="1" applyAlignment="1" applyProtection="1">
      <alignment horizontal="center" vertical="center" wrapText="1"/>
      <protection locked="0"/>
    </xf>
    <xf numFmtId="164" fontId="5" fillId="0" borderId="10" xfId="28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 wrapText="1"/>
    </xf>
    <xf numFmtId="165" fontId="6" fillId="0" borderId="11" xfId="28" applyNumberFormat="1" applyFont="1" applyFill="1" applyBorder="1" applyAlignment="1">
      <alignment horizontal="center" vertical="center" wrapText="1"/>
    </xf>
    <xf numFmtId="164" fontId="6" fillId="0" borderId="11" xfId="29" applyFont="1" applyFill="1" applyBorder="1" applyAlignment="1">
      <alignment vertical="center" wrapText="1"/>
    </xf>
    <xf numFmtId="164" fontId="6" fillId="0" borderId="11" xfId="29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 applyProtection="1">
      <alignment vertical="center" wrapText="1"/>
    </xf>
    <xf numFmtId="165" fontId="6" fillId="0" borderId="12" xfId="28" applyNumberFormat="1" applyFont="1" applyFill="1" applyBorder="1" applyAlignment="1">
      <alignment horizontal="center" vertical="center" wrapText="1"/>
    </xf>
    <xf numFmtId="165" fontId="6" fillId="0" borderId="11" xfId="28" applyNumberFormat="1" applyFont="1" applyFill="1" applyBorder="1" applyAlignment="1" applyProtection="1">
      <alignment vertical="top" wrapText="1"/>
      <protection locked="0"/>
    </xf>
    <xf numFmtId="0" fontId="6" fillId="0" borderId="11" xfId="0" applyFont="1" applyFill="1" applyBorder="1" applyAlignment="1" applyProtection="1">
      <alignment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left" vertical="center" wrapText="1"/>
    </xf>
    <xf numFmtId="165" fontId="6" fillId="0" borderId="11" xfId="3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64" fontId="3" fillId="0" borderId="12" xfId="28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>
      <alignment vertical="top" wrapText="1"/>
    </xf>
    <xf numFmtId="0" fontId="5" fillId="0" borderId="11" xfId="0" applyFont="1" applyFill="1" applyBorder="1" applyAlignment="1" applyProtection="1">
      <alignment vertical="center" wrapText="1"/>
    </xf>
    <xf numFmtId="166" fontId="6" fillId="0" borderId="11" xfId="28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 applyProtection="1">
      <alignment horizontal="center" vertical="center" wrapText="1"/>
    </xf>
    <xf numFmtId="166" fontId="5" fillId="0" borderId="11" xfId="28" applyNumberFormat="1" applyFont="1" applyFill="1" applyBorder="1" applyAlignment="1">
      <alignment horizontal="center" vertical="center"/>
    </xf>
    <xf numFmtId="164" fontId="3" fillId="0" borderId="11" xfId="28" applyFont="1" applyFill="1" applyBorder="1" applyAlignment="1">
      <alignment horizontal="center" vertical="center"/>
    </xf>
    <xf numFmtId="164" fontId="3" fillId="0" borderId="11" xfId="28" applyFont="1" applyFill="1" applyBorder="1" applyAlignment="1" applyProtection="1">
      <alignment vertical="top" wrapText="1"/>
      <protection locked="0"/>
    </xf>
    <xf numFmtId="0" fontId="6" fillId="0" borderId="11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vertical="top"/>
      <protection locked="0"/>
    </xf>
    <xf numFmtId="0" fontId="6" fillId="0" borderId="11" xfId="29" applyNumberFormat="1" applyFont="1" applyFill="1" applyBorder="1" applyAlignment="1">
      <alignment horizontal="center" vertical="center" wrapText="1"/>
    </xf>
    <xf numFmtId="165" fontId="6" fillId="0" borderId="11" xfId="29" applyNumberFormat="1" applyFont="1" applyFill="1" applyBorder="1" applyAlignment="1">
      <alignment vertical="center" wrapText="1"/>
    </xf>
    <xf numFmtId="0" fontId="6" fillId="0" borderId="15" xfId="0" applyFont="1" applyFill="1" applyBorder="1" applyAlignment="1">
      <alignment horizontal="center" vertical="center" wrapText="1"/>
    </xf>
    <xf numFmtId="164" fontId="6" fillId="0" borderId="16" xfId="29" applyFont="1" applyFill="1" applyBorder="1" applyAlignment="1">
      <alignment vertical="center" wrapText="1"/>
    </xf>
    <xf numFmtId="164" fontId="6" fillId="0" borderId="16" xfId="29" applyFont="1" applyFill="1" applyBorder="1" applyAlignment="1">
      <alignment horizontal="center" vertical="center" wrapText="1"/>
    </xf>
    <xf numFmtId="0" fontId="6" fillId="0" borderId="16" xfId="29" applyNumberFormat="1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>
      <alignment horizontal="center" vertical="center" wrapText="1"/>
    </xf>
    <xf numFmtId="4" fontId="4" fillId="0" borderId="11" xfId="0" applyNumberFormat="1" applyFont="1" applyFill="1" applyBorder="1" applyAlignment="1">
      <alignment horizontal="center" vertical="center" wrapText="1"/>
    </xf>
    <xf numFmtId="165" fontId="6" fillId="0" borderId="16" xfId="28" applyNumberFormat="1" applyFont="1" applyFill="1" applyBorder="1" applyAlignment="1">
      <alignment horizontal="center" vertical="center" wrapText="1"/>
    </xf>
    <xf numFmtId="0" fontId="6" fillId="0" borderId="16" xfId="0" applyNumberFormat="1" applyFont="1" applyFill="1" applyBorder="1" applyAlignment="1">
      <alignment horizontal="center" vertical="center" wrapText="1"/>
    </xf>
    <xf numFmtId="164" fontId="3" fillId="0" borderId="11" xfId="28" applyFont="1" applyFill="1" applyBorder="1" applyAlignment="1" applyProtection="1">
      <alignment vertical="center" wrapText="1"/>
      <protection locked="0"/>
    </xf>
    <xf numFmtId="4" fontId="4" fillId="0" borderId="0" xfId="0" applyNumberFormat="1" applyFont="1" applyFill="1" applyAlignment="1" applyProtection="1">
      <alignment vertical="top" wrapText="1"/>
      <protection locked="0"/>
    </xf>
    <xf numFmtId="4" fontId="5" fillId="0" borderId="10" xfId="28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4" fontId="4" fillId="0" borderId="12" xfId="28" applyNumberFormat="1" applyFont="1" applyFill="1" applyBorder="1" applyAlignment="1" applyProtection="1">
      <alignment horizontal="center" vertical="center" wrapText="1"/>
    </xf>
    <xf numFmtId="4" fontId="3" fillId="0" borderId="12" xfId="28" applyNumberFormat="1" applyFont="1" applyFill="1" applyBorder="1" applyAlignment="1" applyProtection="1">
      <alignment horizontal="center" vertical="center" wrapText="1"/>
    </xf>
    <xf numFmtId="4" fontId="6" fillId="0" borderId="11" xfId="28" applyNumberFormat="1" applyFont="1" applyFill="1" applyBorder="1" applyAlignment="1">
      <alignment horizontal="center" vertical="center"/>
    </xf>
    <xf numFmtId="4" fontId="5" fillId="0" borderId="11" xfId="28" applyNumberFormat="1" applyFont="1" applyFill="1" applyBorder="1" applyAlignment="1">
      <alignment horizontal="center" vertical="center"/>
    </xf>
    <xf numFmtId="4" fontId="4" fillId="0" borderId="11" xfId="28" applyNumberFormat="1" applyFont="1" applyFill="1" applyBorder="1" applyAlignment="1" applyProtection="1">
      <alignment vertical="top" wrapText="1"/>
      <protection locked="0"/>
    </xf>
    <xf numFmtId="4" fontId="5" fillId="0" borderId="11" xfId="28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0" fillId="0" borderId="0" xfId="0" applyFill="1"/>
    <xf numFmtId="4" fontId="6" fillId="0" borderId="12" xfId="28" applyNumberFormat="1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>
      <alignment horizontal="center" vertical="top" wrapText="1"/>
    </xf>
    <xf numFmtId="4" fontId="3" fillId="0" borderId="11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4" fontId="3" fillId="0" borderId="11" xfId="0" applyNumberFormat="1" applyFont="1" applyFill="1" applyBorder="1" applyAlignment="1">
      <alignment horizontal="right" vertical="center" wrapText="1"/>
    </xf>
    <xf numFmtId="4" fontId="3" fillId="0" borderId="16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center" vertical="center" wrapText="1"/>
    </xf>
    <xf numFmtId="4" fontId="27" fillId="0" borderId="11" xfId="0" applyNumberFormat="1" applyFont="1" applyFill="1" applyBorder="1" applyAlignment="1">
      <alignment vertical="center"/>
    </xf>
    <xf numFmtId="4" fontId="6" fillId="0" borderId="1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6" fillId="0" borderId="11" xfId="21" applyFont="1" applyFill="1" applyBorder="1" applyAlignment="1">
      <alignment vertical="center" wrapText="1"/>
    </xf>
    <xf numFmtId="4" fontId="6" fillId="0" borderId="11" xfId="0" applyNumberFormat="1" applyFont="1" applyFill="1" applyBorder="1" applyAlignment="1">
      <alignment horizontal="right" vertical="center" wrapText="1"/>
    </xf>
    <xf numFmtId="167" fontId="3" fillId="0" borderId="11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11" xfId="0" applyNumberFormat="1" applyFont="1" applyFill="1" applyBorder="1" applyAlignment="1" applyProtection="1">
      <alignment vertical="center" wrapText="1"/>
    </xf>
    <xf numFmtId="0" fontId="9" fillId="0" borderId="11" xfId="0" applyFont="1" applyFill="1" applyBorder="1"/>
    <xf numFmtId="0" fontId="9" fillId="0" borderId="11" xfId="0" applyFont="1" applyFill="1" applyBorder="1" applyAlignment="1">
      <alignment vertical="center"/>
    </xf>
    <xf numFmtId="4" fontId="4" fillId="0" borderId="11" xfId="0" applyNumberFormat="1" applyFont="1" applyFill="1" applyBorder="1" applyAlignment="1" applyProtection="1">
      <alignment vertical="center" wrapText="1"/>
    </xf>
    <xf numFmtId="4" fontId="6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11" xfId="0" applyFont="1" applyFill="1" applyBorder="1"/>
    <xf numFmtId="0" fontId="5" fillId="0" borderId="13" xfId="0" applyFont="1" applyFill="1" applyBorder="1" applyAlignment="1">
      <alignment horizontal="center" vertical="center" wrapText="1"/>
    </xf>
    <xf numFmtId="164" fontId="5" fillId="0" borderId="11" xfId="28" applyFont="1" applyFill="1" applyBorder="1" applyAlignment="1">
      <alignment horizontal="right" vertical="center"/>
    </xf>
    <xf numFmtId="164" fontId="6" fillId="0" borderId="11" xfId="28" applyFont="1" applyFill="1" applyBorder="1" applyAlignment="1">
      <alignment horizontal="right" vertical="center"/>
    </xf>
    <xf numFmtId="0" fontId="3" fillId="0" borderId="10" xfId="0" applyFont="1" applyFill="1" applyBorder="1" applyAlignment="1">
      <alignment vertical="center" wrapText="1"/>
    </xf>
    <xf numFmtId="0" fontId="3" fillId="0" borderId="11" xfId="0" applyFont="1" applyFill="1" applyBorder="1"/>
    <xf numFmtId="0" fontId="3" fillId="0" borderId="11" xfId="0" applyFont="1" applyFill="1" applyBorder="1" applyAlignment="1" applyProtection="1">
      <alignment vertical="top" wrapText="1"/>
      <protection locked="0"/>
    </xf>
    <xf numFmtId="0" fontId="4" fillId="0" borderId="11" xfId="0" applyFont="1" applyFill="1" applyBorder="1" applyAlignment="1" applyProtection="1">
      <alignment vertical="center" wrapText="1"/>
      <protection locked="0"/>
    </xf>
    <xf numFmtId="165" fontId="4" fillId="0" borderId="11" xfId="28" applyNumberFormat="1" applyFont="1" applyFill="1" applyBorder="1" applyAlignment="1" applyProtection="1">
      <alignment vertical="center" wrapText="1"/>
      <protection locked="0"/>
    </xf>
    <xf numFmtId="165" fontId="5" fillId="0" borderId="11" xfId="28" applyNumberFormat="1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right" vertical="center" wrapText="1"/>
    </xf>
    <xf numFmtId="0" fontId="4" fillId="0" borderId="11" xfId="0" applyFont="1" applyFill="1" applyBorder="1" applyAlignment="1" applyProtection="1">
      <alignment vertical="top" wrapText="1"/>
      <protection locked="0"/>
    </xf>
    <xf numFmtId="165" fontId="4" fillId="0" borderId="11" xfId="0" applyNumberFormat="1" applyFont="1" applyFill="1" applyBorder="1" applyAlignment="1" applyProtection="1">
      <alignment vertical="top" wrapText="1"/>
      <protection locked="0"/>
    </xf>
    <xf numFmtId="0" fontId="4" fillId="0" borderId="11" xfId="0" applyFont="1" applyFill="1" applyBorder="1"/>
    <xf numFmtId="0" fontId="4" fillId="0" borderId="11" xfId="0" applyFont="1" applyFill="1" applyBorder="1" applyAlignment="1" applyProtection="1">
      <alignment horizontal="center" vertical="top" wrapText="1"/>
      <protection locked="0"/>
    </xf>
    <xf numFmtId="0" fontId="4" fillId="0" borderId="11" xfId="0" applyFont="1" applyFill="1" applyBorder="1" applyAlignment="1" applyProtection="1">
      <alignment horizontal="left" vertical="top" wrapText="1"/>
      <protection locked="0"/>
    </xf>
    <xf numFmtId="164" fontId="5" fillId="0" borderId="11" xfId="28" applyFont="1" applyFill="1" applyBorder="1" applyAlignment="1">
      <alignment horizontal="right" vertical="center" wrapText="1"/>
    </xf>
    <xf numFmtId="0" fontId="0" fillId="0" borderId="11" xfId="0" applyFill="1" applyBorder="1"/>
    <xf numFmtId="4" fontId="0" fillId="0" borderId="0" xfId="0" applyNumberFormat="1" applyFill="1"/>
    <xf numFmtId="0" fontId="5" fillId="0" borderId="11" xfId="0" applyFont="1" applyFill="1" applyBorder="1" applyAlignment="1">
      <alignment vertical="center" wrapText="1"/>
    </xf>
    <xf numFmtId="164" fontId="5" fillId="0" borderId="11" xfId="29" applyFont="1" applyFill="1" applyBorder="1" applyAlignment="1">
      <alignment vertical="center" wrapText="1"/>
    </xf>
    <xf numFmtId="0" fontId="5" fillId="0" borderId="11" xfId="0" applyNumberFormat="1" applyFont="1" applyFill="1" applyBorder="1" applyAlignment="1" applyProtection="1">
      <alignment vertical="center" wrapText="1"/>
    </xf>
    <xf numFmtId="0" fontId="5" fillId="0" borderId="16" xfId="0" applyNumberFormat="1" applyFont="1" applyFill="1" applyBorder="1" applyAlignment="1">
      <alignment vertical="center" wrapText="1"/>
    </xf>
    <xf numFmtId="0" fontId="5" fillId="0" borderId="11" xfId="0" applyNumberFormat="1" applyFont="1" applyFill="1" applyBorder="1" applyAlignment="1">
      <alignment vertical="center" wrapText="1"/>
    </xf>
    <xf numFmtId="164" fontId="5" fillId="0" borderId="16" xfId="29" applyFont="1" applyFill="1" applyBorder="1" applyAlignment="1">
      <alignment vertical="center" wrapText="1"/>
    </xf>
    <xf numFmtId="0" fontId="4" fillId="0" borderId="0" xfId="0" applyFont="1" applyFill="1"/>
    <xf numFmtId="0" fontId="28" fillId="0" borderId="0" xfId="0" applyFont="1" applyFill="1" applyAlignment="1"/>
    <xf numFmtId="0" fontId="28" fillId="0" borderId="0" xfId="0" applyFont="1" applyFill="1"/>
    <xf numFmtId="4" fontId="28" fillId="0" borderId="0" xfId="0" applyNumberFormat="1" applyFont="1" applyFill="1"/>
    <xf numFmtId="0" fontId="29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12" xfId="0" applyFont="1" applyFill="1" applyBorder="1" applyAlignment="1">
      <alignment horizontal="left" vertical="center" wrapText="1"/>
    </xf>
    <xf numFmtId="0" fontId="31" fillId="0" borderId="12" xfId="0" applyFont="1" applyBorder="1" applyAlignment="1">
      <alignment vertical="center" wrapText="1"/>
    </xf>
    <xf numFmtId="0" fontId="31" fillId="0" borderId="12" xfId="0" applyFont="1" applyBorder="1" applyAlignment="1">
      <alignment horizontal="center" vertical="center" wrapText="1"/>
    </xf>
    <xf numFmtId="3" fontId="31" fillId="0" borderId="12" xfId="0" applyNumberFormat="1" applyFont="1" applyBorder="1" applyAlignment="1">
      <alignment vertical="center" wrapText="1"/>
    </xf>
    <xf numFmtId="0" fontId="31" fillId="0" borderId="11" xfId="0" applyFont="1" applyBorder="1" applyAlignment="1">
      <alignment vertical="center" wrapText="1"/>
    </xf>
    <xf numFmtId="0" fontId="31" fillId="0" borderId="11" xfId="0" applyFont="1" applyBorder="1" applyAlignment="1">
      <alignment horizontal="center" vertical="center" wrapText="1"/>
    </xf>
    <xf numFmtId="3" fontId="31" fillId="0" borderId="11" xfId="0" applyNumberFormat="1" applyFont="1" applyBorder="1" applyAlignment="1">
      <alignment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4" fillId="0" borderId="0" xfId="0" applyFont="1"/>
    <xf numFmtId="0" fontId="4" fillId="0" borderId="0" xfId="0" applyFont="1" applyFill="1" applyBorder="1" applyAlignment="1" applyProtection="1">
      <alignment vertical="center" wrapText="1"/>
      <protection locked="0"/>
    </xf>
    <xf numFmtId="0" fontId="31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vertical="center" wrapText="1"/>
    </xf>
    <xf numFmtId="0" fontId="33" fillId="0" borderId="0" xfId="0" applyFont="1" applyBorder="1" applyAlignment="1">
      <alignment horizontal="right" vertical="center" wrapText="1"/>
    </xf>
    <xf numFmtId="0" fontId="31" fillId="0" borderId="18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 wrapText="1"/>
    </xf>
    <xf numFmtId="0" fontId="31" fillId="0" borderId="10" xfId="0" applyFont="1" applyBorder="1" applyAlignment="1">
      <alignment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1" fillId="0" borderId="23" xfId="0" applyFont="1" applyBorder="1" applyAlignment="1">
      <alignment vertical="center" wrapText="1"/>
    </xf>
    <xf numFmtId="0" fontId="31" fillId="0" borderId="23" xfId="0" applyFont="1" applyBorder="1" applyAlignment="1">
      <alignment horizontal="center" vertical="center" wrapText="1"/>
    </xf>
    <xf numFmtId="164" fontId="33" fillId="0" borderId="24" xfId="28" applyFont="1" applyBorder="1" applyAlignment="1">
      <alignment horizontal="right" vertical="center" wrapText="1"/>
    </xf>
    <xf numFmtId="164" fontId="31" fillId="0" borderId="21" xfId="28" applyFont="1" applyBorder="1" applyAlignment="1">
      <alignment horizontal="right" vertical="center" wrapText="1"/>
    </xf>
    <xf numFmtId="164" fontId="31" fillId="0" borderId="19" xfId="28" applyFont="1" applyBorder="1" applyAlignment="1">
      <alignment horizontal="right" vertical="center" wrapText="1"/>
    </xf>
    <xf numFmtId="164" fontId="31" fillId="0" borderId="26" xfId="28" applyFont="1" applyBorder="1" applyAlignment="1">
      <alignment horizontal="right" vertical="center" wrapText="1"/>
    </xf>
    <xf numFmtId="164" fontId="4" fillId="0" borderId="0" xfId="28" applyFont="1" applyFill="1" applyAlignment="1" applyProtection="1">
      <alignment horizontal="right" vertical="top" wrapText="1"/>
      <protection locked="0"/>
    </xf>
    <xf numFmtId="0" fontId="4" fillId="0" borderId="0" xfId="0" applyFont="1" applyFill="1" applyBorder="1" applyAlignment="1" applyProtection="1">
      <alignment vertical="top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7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top" wrapText="1"/>
    </xf>
    <xf numFmtId="164" fontId="5" fillId="0" borderId="15" xfId="29" applyFont="1" applyFill="1" applyBorder="1" applyAlignment="1">
      <alignment horizontal="center" wrapText="1"/>
    </xf>
    <xf numFmtId="164" fontId="5" fillId="0" borderId="16" xfId="29" applyFont="1" applyFill="1" applyBorder="1" applyAlignment="1">
      <alignment horizontal="center" wrapText="1"/>
    </xf>
    <xf numFmtId="164" fontId="5" fillId="0" borderId="13" xfId="29" applyFont="1" applyFill="1" applyBorder="1" applyAlignment="1">
      <alignment horizontal="center" wrapText="1"/>
    </xf>
    <xf numFmtId="164" fontId="5" fillId="0" borderId="15" xfId="29" applyFont="1" applyFill="1" applyBorder="1" applyAlignment="1">
      <alignment horizontal="center" vertical="center" wrapText="1"/>
    </xf>
    <xf numFmtId="164" fontId="5" fillId="0" borderId="16" xfId="29" applyFont="1" applyFill="1" applyBorder="1" applyAlignment="1">
      <alignment horizontal="center" vertical="center" wrapText="1"/>
    </xf>
    <xf numFmtId="164" fontId="5" fillId="0" borderId="13" xfId="29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top" wrapText="1"/>
    </xf>
    <xf numFmtId="0" fontId="5" fillId="0" borderId="16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0" fontId="6" fillId="0" borderId="15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</cellXfs>
  <cellStyles count="33">
    <cellStyle name="Акцент1 2" xfId="1"/>
    <cellStyle name="Акцент2 2" xfId="2"/>
    <cellStyle name="Акцент3 2" xfId="3"/>
    <cellStyle name="Акцент4 2" xfId="4"/>
    <cellStyle name="Акцент5 2" xfId="5"/>
    <cellStyle name="Акцент6 2" xfId="6"/>
    <cellStyle name="Ввод  2" xfId="7"/>
    <cellStyle name="Вывод 2" xfId="8"/>
    <cellStyle name="Вычисление 2" xfId="9"/>
    <cellStyle name="Заголовок 1 2" xfId="10"/>
    <cellStyle name="Заголовок 2 2" xfId="11"/>
    <cellStyle name="Заголовок 3 2" xfId="12"/>
    <cellStyle name="Заголовок 4 2" xfId="13"/>
    <cellStyle name="Итог 2" xfId="14"/>
    <cellStyle name="Контрольная ячейка 2" xfId="15"/>
    <cellStyle name="Название 2" xfId="16"/>
    <cellStyle name="Нейтральный 2" xfId="17"/>
    <cellStyle name="Обычный" xfId="0" builtinId="0"/>
    <cellStyle name="Обычный 2" xfId="18"/>
    <cellStyle name="Обычный 3" xfId="19"/>
    <cellStyle name="Обычный 4" xfId="20"/>
    <cellStyle name="Обычный_Лист2" xfId="21"/>
    <cellStyle name="Плохой 2" xfId="22"/>
    <cellStyle name="Пояснение 2" xfId="23"/>
    <cellStyle name="Примечание 2" xfId="24"/>
    <cellStyle name="Связанная ячейка 2" xfId="25"/>
    <cellStyle name="Стиль 1" xfId="26"/>
    <cellStyle name="Текст предупреждения 2" xfId="27"/>
    <cellStyle name="Финансовый" xfId="28" builtinId="3"/>
    <cellStyle name="Финансовый 2" xfId="29"/>
    <cellStyle name="Финансовый 2 2" xfId="30"/>
    <cellStyle name="Финансовый 3" xfId="31"/>
    <cellStyle name="Хороший 2" xfId="3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85;&#1082;&#1086;&#1083;&#1086;&#1075;&#1080;&#1103;%20&#1088;&#1072;&#1089;&#1095;&#1077;&#1090;%20%2007.01.2017%20(1)&#1058;&#1054;&#104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ил. 1 (2)"/>
      <sheetName val="прил. 1"/>
    </sheetNames>
    <sheetDataSet>
      <sheetData sheetId="0" refreshError="1">
        <row r="16">
          <cell r="H16">
            <v>8988</v>
          </cell>
        </row>
        <row r="19">
          <cell r="H19">
            <v>44</v>
          </cell>
        </row>
        <row r="22">
          <cell r="H22">
            <v>3300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69"/>
  <sheetViews>
    <sheetView topLeftCell="C217" workbookViewId="0">
      <selection activeCell="J217" sqref="J217"/>
    </sheetView>
  </sheetViews>
  <sheetFormatPr defaultRowHeight="15"/>
  <cols>
    <col min="1" max="1" width="13.85546875" style="64" customWidth="1"/>
    <col min="2" max="2" width="16.7109375" style="64" customWidth="1"/>
    <col min="3" max="3" width="18.85546875" style="64" customWidth="1"/>
    <col min="4" max="4" width="9.140625" style="64"/>
    <col min="5" max="5" width="41.5703125" style="64" customWidth="1"/>
    <col min="6" max="6" width="5.7109375" style="64" customWidth="1"/>
    <col min="7" max="7" width="6.28515625" style="64" customWidth="1"/>
    <col min="8" max="8" width="10.7109375" style="64" bestFit="1" customWidth="1"/>
    <col min="9" max="9" width="11" style="64" customWidth="1"/>
    <col min="10" max="10" width="15.5703125" style="104" customWidth="1"/>
    <col min="11" max="16384" width="9.140625" style="64"/>
  </cols>
  <sheetData>
    <row r="1" spans="1:12" ht="15" customHeight="1">
      <c r="A1" s="1"/>
      <c r="B1" s="1"/>
      <c r="C1" s="1"/>
      <c r="D1" s="1"/>
      <c r="E1" s="150"/>
      <c r="F1" s="150"/>
      <c r="G1" s="150"/>
      <c r="H1" s="150"/>
      <c r="I1" s="150"/>
      <c r="J1" s="150"/>
    </row>
    <row r="2" spans="1:12">
      <c r="A2" s="2"/>
      <c r="B2" s="2"/>
      <c r="C2" s="2"/>
      <c r="D2" s="151"/>
      <c r="E2" s="151"/>
      <c r="F2" s="151"/>
      <c r="G2" s="42"/>
      <c r="H2" s="3" t="s">
        <v>269</v>
      </c>
      <c r="I2" s="2"/>
      <c r="J2" s="54"/>
    </row>
    <row r="3" spans="1:12">
      <c r="A3" s="152" t="s">
        <v>271</v>
      </c>
      <c r="B3" s="152"/>
      <c r="C3" s="152"/>
      <c r="D3" s="152"/>
      <c r="E3" s="152"/>
      <c r="F3" s="152"/>
      <c r="G3" s="152"/>
      <c r="H3" s="152"/>
      <c r="I3" s="152"/>
      <c r="J3" s="152"/>
    </row>
    <row r="4" spans="1:12">
      <c r="A4" s="153"/>
      <c r="B4" s="153"/>
      <c r="C4" s="153"/>
      <c r="D4" s="153"/>
      <c r="E4" s="153"/>
      <c r="F4" s="153"/>
      <c r="G4" s="153"/>
      <c r="H4" s="153"/>
      <c r="I4" s="153"/>
      <c r="J4" s="153"/>
    </row>
    <row r="5" spans="1:12" ht="73.5">
      <c r="A5" s="4" t="s">
        <v>0</v>
      </c>
      <c r="B5" s="4" t="s">
        <v>1</v>
      </c>
      <c r="C5" s="4" t="s">
        <v>2</v>
      </c>
      <c r="D5" s="5" t="s">
        <v>3</v>
      </c>
      <c r="E5" s="5" t="s">
        <v>4</v>
      </c>
      <c r="F5" s="5" t="s">
        <v>5</v>
      </c>
      <c r="G5" s="5" t="s">
        <v>233</v>
      </c>
      <c r="H5" s="6" t="s">
        <v>234</v>
      </c>
      <c r="I5" s="7" t="s">
        <v>6</v>
      </c>
      <c r="J5" s="55" t="s">
        <v>7</v>
      </c>
    </row>
    <row r="6" spans="1:12">
      <c r="A6" s="4">
        <v>1</v>
      </c>
      <c r="B6" s="4">
        <v>2</v>
      </c>
      <c r="C6" s="4">
        <v>3</v>
      </c>
      <c r="D6" s="5">
        <v>4</v>
      </c>
      <c r="E6" s="5">
        <v>5</v>
      </c>
      <c r="F6" s="4">
        <v>6</v>
      </c>
      <c r="G6" s="4"/>
      <c r="H6" s="5">
        <v>7</v>
      </c>
      <c r="I6" s="5">
        <v>8</v>
      </c>
      <c r="J6" s="56">
        <v>9</v>
      </c>
      <c r="L6" s="64" t="s">
        <v>269</v>
      </c>
    </row>
    <row r="7" spans="1:12" ht="31.5">
      <c r="A7" s="8" t="s">
        <v>8</v>
      </c>
      <c r="B7" s="33" t="s">
        <v>9</v>
      </c>
      <c r="C7" s="33" t="s">
        <v>294</v>
      </c>
      <c r="D7" s="9">
        <v>1</v>
      </c>
      <c r="E7" s="10" t="s">
        <v>10</v>
      </c>
      <c r="F7" s="9" t="s">
        <v>11</v>
      </c>
      <c r="G7" s="9">
        <v>10000</v>
      </c>
      <c r="H7" s="11">
        <v>10000</v>
      </c>
      <c r="I7" s="72">
        <v>1708</v>
      </c>
      <c r="J7" s="66">
        <f>H7*I7</f>
        <v>17080000</v>
      </c>
    </row>
    <row r="8" spans="1:12">
      <c r="A8" s="8"/>
      <c r="B8" s="33"/>
      <c r="C8" s="33"/>
      <c r="D8" s="9"/>
      <c r="E8" s="105" t="s">
        <v>162</v>
      </c>
      <c r="F8" s="9"/>
      <c r="G8" s="9"/>
      <c r="H8" s="11"/>
      <c r="I8" s="72"/>
      <c r="J8" s="50">
        <v>17080000</v>
      </c>
    </row>
    <row r="9" spans="1:12" ht="33.75" customHeight="1">
      <c r="A9" s="154" t="s">
        <v>12</v>
      </c>
      <c r="B9" s="155" t="s">
        <v>13</v>
      </c>
      <c r="C9" s="155" t="s">
        <v>14</v>
      </c>
      <c r="D9" s="9">
        <f>D7+1</f>
        <v>2</v>
      </c>
      <c r="E9" s="10" t="s">
        <v>231</v>
      </c>
      <c r="F9" s="9" t="s">
        <v>15</v>
      </c>
      <c r="G9" s="9">
        <v>12055</v>
      </c>
      <c r="H9" s="11">
        <v>12055</v>
      </c>
      <c r="I9" s="69">
        <v>650.67999999999995</v>
      </c>
      <c r="J9" s="66">
        <f>H9*I9</f>
        <v>7843947.3999999994</v>
      </c>
    </row>
    <row r="10" spans="1:12" ht="22.5">
      <c r="A10" s="154"/>
      <c r="B10" s="155"/>
      <c r="C10" s="155"/>
      <c r="D10" s="9">
        <v>3</v>
      </c>
      <c r="E10" s="10" t="s">
        <v>18</v>
      </c>
      <c r="F10" s="9" t="s">
        <v>15</v>
      </c>
      <c r="G10" s="9">
        <v>3600</v>
      </c>
      <c r="H10" s="11">
        <v>3600</v>
      </c>
      <c r="I10" s="69">
        <v>572.54</v>
      </c>
      <c r="J10" s="66">
        <f>H10*I10</f>
        <v>2061143.9999999998</v>
      </c>
    </row>
    <row r="11" spans="1:12">
      <c r="A11" s="154"/>
      <c r="B11" s="155"/>
      <c r="C11" s="155"/>
      <c r="D11" s="9">
        <v>4</v>
      </c>
      <c r="E11" s="10" t="s">
        <v>19</v>
      </c>
      <c r="F11" s="9" t="s">
        <v>15</v>
      </c>
      <c r="G11" s="9">
        <v>30525</v>
      </c>
      <c r="H11" s="11">
        <v>30525</v>
      </c>
      <c r="I11" s="69">
        <v>615.30999999999995</v>
      </c>
      <c r="J11" s="66">
        <f>H11*I11</f>
        <v>18782337.75</v>
      </c>
    </row>
    <row r="12" spans="1:12">
      <c r="A12" s="154"/>
      <c r="B12" s="155"/>
      <c r="C12" s="155"/>
      <c r="D12" s="9">
        <v>5</v>
      </c>
      <c r="E12" s="10" t="s">
        <v>20</v>
      </c>
      <c r="F12" s="9" t="s">
        <v>21</v>
      </c>
      <c r="G12" s="9">
        <v>6000</v>
      </c>
      <c r="H12" s="11">
        <v>60000</v>
      </c>
      <c r="I12" s="69">
        <v>19.329999999999998</v>
      </c>
      <c r="J12" s="66">
        <f>H12*I12</f>
        <v>1159800</v>
      </c>
    </row>
    <row r="13" spans="1:12">
      <c r="A13" s="154"/>
      <c r="B13" s="155"/>
      <c r="C13" s="155"/>
      <c r="D13" s="9">
        <v>6</v>
      </c>
      <c r="E13" s="10" t="s">
        <v>232</v>
      </c>
      <c r="F13" s="9" t="s">
        <v>21</v>
      </c>
      <c r="G13" s="9">
        <v>6000</v>
      </c>
      <c r="H13" s="11">
        <v>60000</v>
      </c>
      <c r="I13" s="69">
        <v>21.76</v>
      </c>
      <c r="J13" s="66">
        <f>H13*I13</f>
        <v>1305600</v>
      </c>
    </row>
    <row r="14" spans="1:12">
      <c r="A14" s="34"/>
      <c r="B14" s="33"/>
      <c r="C14" s="33"/>
      <c r="D14" s="9"/>
      <c r="E14" s="105" t="s">
        <v>162</v>
      </c>
      <c r="F14" s="9"/>
      <c r="G14" s="9"/>
      <c r="H14" s="11"/>
      <c r="I14" s="72"/>
      <c r="J14" s="50">
        <f>SUM(J9:J13)</f>
        <v>31152829.149999999</v>
      </c>
    </row>
    <row r="15" spans="1:12" ht="22.5">
      <c r="A15" s="34" t="s">
        <v>22</v>
      </c>
      <c r="B15" s="33" t="s">
        <v>23</v>
      </c>
      <c r="C15" s="33" t="s">
        <v>24</v>
      </c>
      <c r="D15" s="9">
        <v>7</v>
      </c>
      <c r="E15" s="10" t="s">
        <v>25</v>
      </c>
      <c r="F15" s="9" t="s">
        <v>15</v>
      </c>
      <c r="G15" s="9">
        <v>12560</v>
      </c>
      <c r="H15" s="11">
        <v>12560</v>
      </c>
      <c r="I15" s="69">
        <v>569.71</v>
      </c>
      <c r="J15" s="66">
        <f>H15*I15</f>
        <v>7155557.6000000006</v>
      </c>
    </row>
    <row r="16" spans="1:12" ht="15" customHeight="1">
      <c r="A16" s="162"/>
      <c r="B16" s="163"/>
      <c r="C16" s="163"/>
      <c r="D16" s="164"/>
      <c r="E16" s="105" t="s">
        <v>162</v>
      </c>
      <c r="F16" s="9"/>
      <c r="G16" s="9"/>
      <c r="H16" s="11"/>
      <c r="I16" s="72"/>
      <c r="J16" s="50">
        <f>SUM(J15)</f>
        <v>7155557.6000000006</v>
      </c>
    </row>
    <row r="17" spans="1:10" ht="15" customHeight="1">
      <c r="A17" s="154" t="s">
        <v>26</v>
      </c>
      <c r="B17" s="155" t="s">
        <v>295</v>
      </c>
      <c r="C17" s="155" t="s">
        <v>27</v>
      </c>
      <c r="D17" s="156" t="s">
        <v>28</v>
      </c>
      <c r="E17" s="157"/>
      <c r="F17" s="157"/>
      <c r="G17" s="157"/>
      <c r="H17" s="157"/>
      <c r="I17" s="157"/>
      <c r="J17" s="158"/>
    </row>
    <row r="18" spans="1:10">
      <c r="A18" s="154"/>
      <c r="B18" s="155"/>
      <c r="C18" s="155"/>
      <c r="D18" s="9">
        <v>8</v>
      </c>
      <c r="E18" s="12" t="s">
        <v>29</v>
      </c>
      <c r="F18" s="13" t="s">
        <v>16</v>
      </c>
      <c r="G18" s="43">
        <v>810</v>
      </c>
      <c r="H18" s="14">
        <v>295650</v>
      </c>
      <c r="I18" s="69">
        <v>8.99</v>
      </c>
      <c r="J18" s="66">
        <f t="shared" ref="J18:J24" si="0">H18*I18</f>
        <v>2657893.5</v>
      </c>
    </row>
    <row r="19" spans="1:10">
      <c r="A19" s="154"/>
      <c r="B19" s="155"/>
      <c r="C19" s="155"/>
      <c r="D19" s="9">
        <v>9</v>
      </c>
      <c r="E19" s="12" t="s">
        <v>32</v>
      </c>
      <c r="F19" s="13" t="s">
        <v>16</v>
      </c>
      <c r="G19" s="43">
        <v>320</v>
      </c>
      <c r="H19" s="14">
        <v>116790</v>
      </c>
      <c r="I19" s="69">
        <v>18.670000000000002</v>
      </c>
      <c r="J19" s="66">
        <f t="shared" si="0"/>
        <v>2180469.3000000003</v>
      </c>
    </row>
    <row r="20" spans="1:10">
      <c r="A20" s="154"/>
      <c r="B20" s="155"/>
      <c r="C20" s="155"/>
      <c r="D20" s="9">
        <v>10</v>
      </c>
      <c r="E20" s="12" t="s">
        <v>33</v>
      </c>
      <c r="F20" s="13" t="s">
        <v>16</v>
      </c>
      <c r="G20" s="43">
        <v>1500</v>
      </c>
      <c r="H20" s="14">
        <v>547500</v>
      </c>
      <c r="I20" s="69">
        <v>7.01</v>
      </c>
      <c r="J20" s="66">
        <f t="shared" si="0"/>
        <v>3837975</v>
      </c>
    </row>
    <row r="21" spans="1:10" ht="22.5">
      <c r="A21" s="154"/>
      <c r="B21" s="155"/>
      <c r="C21" s="155"/>
      <c r="D21" s="9">
        <v>11</v>
      </c>
      <c r="E21" s="12" t="s">
        <v>34</v>
      </c>
      <c r="F21" s="13" t="s">
        <v>35</v>
      </c>
      <c r="G21" s="43">
        <v>815</v>
      </c>
      <c r="H21" s="14">
        <v>3260</v>
      </c>
      <c r="I21" s="69">
        <v>1841.4</v>
      </c>
      <c r="J21" s="66">
        <f t="shared" si="0"/>
        <v>6002964</v>
      </c>
    </row>
    <row r="22" spans="1:10">
      <c r="A22" s="154"/>
      <c r="B22" s="155"/>
      <c r="C22" s="155"/>
      <c r="D22" s="9">
        <v>12</v>
      </c>
      <c r="E22" s="12" t="s">
        <v>284</v>
      </c>
      <c r="F22" s="13" t="s">
        <v>16</v>
      </c>
      <c r="G22" s="43">
        <v>815</v>
      </c>
      <c r="H22" s="14">
        <v>9780</v>
      </c>
      <c r="I22" s="69">
        <v>15.11</v>
      </c>
      <c r="J22" s="66">
        <f t="shared" si="0"/>
        <v>147775.79999999999</v>
      </c>
    </row>
    <row r="23" spans="1:10">
      <c r="A23" s="154"/>
      <c r="B23" s="155"/>
      <c r="C23" s="155"/>
      <c r="D23" s="9">
        <v>13</v>
      </c>
      <c r="E23" s="12" t="s">
        <v>285</v>
      </c>
      <c r="F23" s="13" t="s">
        <v>16</v>
      </c>
      <c r="G23" s="43">
        <v>115</v>
      </c>
      <c r="H23" s="14">
        <v>42000</v>
      </c>
      <c r="I23" s="69">
        <v>20.149999999999999</v>
      </c>
      <c r="J23" s="66">
        <f t="shared" si="0"/>
        <v>846299.99999999988</v>
      </c>
    </row>
    <row r="24" spans="1:10">
      <c r="A24" s="154"/>
      <c r="B24" s="155"/>
      <c r="C24" s="155"/>
      <c r="D24" s="9">
        <v>14</v>
      </c>
      <c r="E24" s="12" t="s">
        <v>283</v>
      </c>
      <c r="F24" s="13" t="s">
        <v>16</v>
      </c>
      <c r="G24" s="43">
        <v>120</v>
      </c>
      <c r="H24" s="14">
        <v>43800</v>
      </c>
      <c r="I24" s="69">
        <v>10.210000000000001</v>
      </c>
      <c r="J24" s="66">
        <f t="shared" si="0"/>
        <v>447198.00000000006</v>
      </c>
    </row>
    <row r="25" spans="1:10">
      <c r="A25" s="154"/>
      <c r="B25" s="155"/>
      <c r="C25" s="155"/>
      <c r="D25" s="45"/>
      <c r="E25" s="110" t="s">
        <v>162</v>
      </c>
      <c r="F25" s="47"/>
      <c r="G25" s="48"/>
      <c r="H25" s="49"/>
      <c r="I25" s="73"/>
      <c r="J25" s="74">
        <f>SUM(J18:J24)</f>
        <v>16120575.600000001</v>
      </c>
    </row>
    <row r="26" spans="1:10" ht="15" customHeight="1">
      <c r="A26" s="154"/>
      <c r="B26" s="155"/>
      <c r="C26" s="155"/>
      <c r="D26" s="159" t="s">
        <v>36</v>
      </c>
      <c r="E26" s="160"/>
      <c r="F26" s="160"/>
      <c r="G26" s="160"/>
      <c r="H26" s="160"/>
      <c r="I26" s="160"/>
      <c r="J26" s="161"/>
    </row>
    <row r="27" spans="1:10" ht="33.75">
      <c r="A27" s="154"/>
      <c r="B27" s="155"/>
      <c r="C27" s="155"/>
      <c r="D27" s="9">
        <v>15</v>
      </c>
      <c r="E27" s="12" t="s">
        <v>282</v>
      </c>
      <c r="F27" s="13" t="s">
        <v>38</v>
      </c>
      <c r="G27" s="43">
        <v>130</v>
      </c>
      <c r="H27" s="11">
        <v>47430</v>
      </c>
      <c r="I27" s="69">
        <v>24.08</v>
      </c>
      <c r="J27" s="66">
        <f>H27*I27</f>
        <v>1142114.3999999999</v>
      </c>
    </row>
    <row r="28" spans="1:10">
      <c r="A28" s="154"/>
      <c r="B28" s="155"/>
      <c r="C28" s="155"/>
      <c r="D28" s="9">
        <v>16</v>
      </c>
      <c r="E28" s="12" t="s">
        <v>39</v>
      </c>
      <c r="F28" s="13" t="s">
        <v>16</v>
      </c>
      <c r="G28" s="43">
        <v>513</v>
      </c>
      <c r="H28" s="11">
        <v>123120</v>
      </c>
      <c r="I28" s="69">
        <v>14.18</v>
      </c>
      <c r="J28" s="66">
        <f>H28*I28</f>
        <v>1745841.5999999999</v>
      </c>
    </row>
    <row r="29" spans="1:10">
      <c r="A29" s="154"/>
      <c r="B29" s="155"/>
      <c r="C29" s="155"/>
      <c r="D29" s="9">
        <v>17</v>
      </c>
      <c r="E29" s="12" t="s">
        <v>40</v>
      </c>
      <c r="F29" s="13" t="s">
        <v>16</v>
      </c>
      <c r="G29" s="43">
        <v>75</v>
      </c>
      <c r="H29" s="11">
        <v>21680</v>
      </c>
      <c r="I29" s="69">
        <v>351.31</v>
      </c>
      <c r="J29" s="66">
        <f>H29*I29</f>
        <v>7616400.7999999998</v>
      </c>
    </row>
    <row r="30" spans="1:10">
      <c r="A30" s="34"/>
      <c r="B30" s="33" t="s">
        <v>269</v>
      </c>
      <c r="C30" s="33"/>
      <c r="D30" s="45"/>
      <c r="E30" s="110" t="s">
        <v>162</v>
      </c>
      <c r="F30" s="47"/>
      <c r="G30" s="48"/>
      <c r="H30" s="51"/>
      <c r="I30" s="73"/>
      <c r="J30" s="74">
        <f>SUM(J27:J29)</f>
        <v>10504356.800000001</v>
      </c>
    </row>
    <row r="31" spans="1:10">
      <c r="A31" s="34"/>
      <c r="B31" s="33"/>
      <c r="C31" s="33"/>
      <c r="D31" s="45"/>
      <c r="E31" s="46"/>
      <c r="F31" s="47"/>
      <c r="G31" s="48"/>
      <c r="H31" s="51"/>
      <c r="I31" s="73"/>
      <c r="J31" s="74"/>
    </row>
    <row r="32" spans="1:10" ht="15" customHeight="1">
      <c r="A32" s="154" t="s">
        <v>41</v>
      </c>
      <c r="B32" s="155" t="s">
        <v>296</v>
      </c>
      <c r="C32" s="155" t="s">
        <v>42</v>
      </c>
      <c r="D32" s="156" t="s">
        <v>28</v>
      </c>
      <c r="E32" s="157"/>
      <c r="F32" s="157"/>
      <c r="G32" s="157"/>
      <c r="H32" s="157"/>
      <c r="I32" s="157"/>
      <c r="J32" s="158"/>
    </row>
    <row r="33" spans="1:10">
      <c r="A33" s="154"/>
      <c r="B33" s="155"/>
      <c r="C33" s="155"/>
      <c r="D33" s="9">
        <v>18</v>
      </c>
      <c r="E33" s="15" t="s">
        <v>44</v>
      </c>
      <c r="F33" s="16" t="s">
        <v>16</v>
      </c>
      <c r="G33" s="43">
        <v>1400</v>
      </c>
      <c r="H33" s="11">
        <v>350300</v>
      </c>
      <c r="I33" s="69">
        <v>24.89</v>
      </c>
      <c r="J33" s="66">
        <f>H33*I33</f>
        <v>8718967</v>
      </c>
    </row>
    <row r="34" spans="1:10">
      <c r="A34" s="154"/>
      <c r="B34" s="155"/>
      <c r="C34" s="155"/>
      <c r="D34" s="45"/>
      <c r="E34" s="108" t="s">
        <v>162</v>
      </c>
      <c r="F34" s="52"/>
      <c r="G34" s="48"/>
      <c r="H34" s="51"/>
      <c r="I34" s="73"/>
      <c r="J34" s="74">
        <f>SUM(J33:J33)</f>
        <v>8718967</v>
      </c>
    </row>
    <row r="35" spans="1:10" ht="15" customHeight="1">
      <c r="A35" s="154"/>
      <c r="B35" s="155"/>
      <c r="C35" s="155"/>
      <c r="D35" s="159" t="s">
        <v>36</v>
      </c>
      <c r="E35" s="160"/>
      <c r="F35" s="160"/>
      <c r="G35" s="160"/>
      <c r="H35" s="160"/>
      <c r="I35" s="160"/>
      <c r="J35" s="161"/>
    </row>
    <row r="36" spans="1:10" ht="15" customHeight="1">
      <c r="A36" s="154"/>
      <c r="B36" s="155"/>
      <c r="C36" s="155"/>
      <c r="D36" s="9">
        <v>19</v>
      </c>
      <c r="E36" s="15" t="s">
        <v>31</v>
      </c>
      <c r="F36" s="16" t="s">
        <v>16</v>
      </c>
      <c r="G36" s="16">
        <v>500</v>
      </c>
      <c r="H36" s="11">
        <v>182490</v>
      </c>
      <c r="I36" s="69">
        <v>9.94</v>
      </c>
      <c r="J36" s="66">
        <f t="shared" ref="J36:J51" si="1">H36*I36</f>
        <v>1813950.5999999999</v>
      </c>
    </row>
    <row r="37" spans="1:10">
      <c r="A37" s="154"/>
      <c r="B37" s="155"/>
      <c r="C37" s="155"/>
      <c r="D37" s="9">
        <v>20</v>
      </c>
      <c r="E37" s="15" t="s">
        <v>45</v>
      </c>
      <c r="F37" s="16" t="s">
        <v>16</v>
      </c>
      <c r="G37" s="16">
        <v>230</v>
      </c>
      <c r="H37" s="11">
        <v>83940</v>
      </c>
      <c r="I37" s="69">
        <v>7.01</v>
      </c>
      <c r="J37" s="66">
        <f t="shared" si="1"/>
        <v>588419.4</v>
      </c>
    </row>
    <row r="38" spans="1:10">
      <c r="A38" s="154"/>
      <c r="B38" s="155"/>
      <c r="C38" s="155"/>
      <c r="D38" s="9">
        <v>21</v>
      </c>
      <c r="E38" s="15" t="s">
        <v>46</v>
      </c>
      <c r="F38" s="16" t="s">
        <v>16</v>
      </c>
      <c r="G38" s="16">
        <v>122</v>
      </c>
      <c r="H38" s="11">
        <v>22260</v>
      </c>
      <c r="I38" s="69">
        <v>218.92</v>
      </c>
      <c r="J38" s="66">
        <f t="shared" si="1"/>
        <v>4873159.2</v>
      </c>
    </row>
    <row r="39" spans="1:10">
      <c r="A39" s="154"/>
      <c r="B39" s="155"/>
      <c r="C39" s="155"/>
      <c r="D39" s="9">
        <v>22</v>
      </c>
      <c r="E39" s="15" t="s">
        <v>47</v>
      </c>
      <c r="F39" s="16" t="s">
        <v>16</v>
      </c>
      <c r="G39" s="16">
        <v>168</v>
      </c>
      <c r="H39" s="11">
        <v>61320</v>
      </c>
      <c r="I39" s="69">
        <v>96.99</v>
      </c>
      <c r="J39" s="66">
        <f t="shared" si="1"/>
        <v>5947426.7999999998</v>
      </c>
    </row>
    <row r="40" spans="1:10">
      <c r="A40" s="154"/>
      <c r="B40" s="155"/>
      <c r="C40" s="155"/>
      <c r="D40" s="9">
        <v>23</v>
      </c>
      <c r="E40" s="15" t="s">
        <v>48</v>
      </c>
      <c r="F40" s="16" t="s">
        <v>16</v>
      </c>
      <c r="G40" s="16">
        <v>520</v>
      </c>
      <c r="H40" s="11">
        <v>140400</v>
      </c>
      <c r="I40" s="69">
        <v>2.65</v>
      </c>
      <c r="J40" s="66">
        <f t="shared" si="1"/>
        <v>372060</v>
      </c>
    </row>
    <row r="41" spans="1:10">
      <c r="A41" s="154"/>
      <c r="B41" s="155"/>
      <c r="C41" s="155"/>
      <c r="D41" s="9">
        <v>24</v>
      </c>
      <c r="E41" s="15" t="s">
        <v>49</v>
      </c>
      <c r="F41" s="16" t="s">
        <v>16</v>
      </c>
      <c r="G41" s="16">
        <v>520</v>
      </c>
      <c r="H41" s="11">
        <v>93600</v>
      </c>
      <c r="I41" s="69">
        <v>11.8</v>
      </c>
      <c r="J41" s="66">
        <f t="shared" si="1"/>
        <v>1104480</v>
      </c>
    </row>
    <row r="42" spans="1:10" s="77" customFormat="1">
      <c r="A42" s="154"/>
      <c r="B42" s="155"/>
      <c r="C42" s="155"/>
      <c r="D42" s="9">
        <v>25</v>
      </c>
      <c r="E42" s="15" t="s">
        <v>230</v>
      </c>
      <c r="F42" s="16" t="s">
        <v>16</v>
      </c>
      <c r="G42" s="16">
        <v>500</v>
      </c>
      <c r="H42" s="11">
        <v>120600</v>
      </c>
      <c r="I42" s="75">
        <v>28.6</v>
      </c>
      <c r="J42" s="76">
        <f t="shared" si="1"/>
        <v>3449160</v>
      </c>
    </row>
    <row r="43" spans="1:10" s="77" customFormat="1">
      <c r="A43" s="154"/>
      <c r="B43" s="155"/>
      <c r="C43" s="155"/>
      <c r="D43" s="9">
        <v>26</v>
      </c>
      <c r="E43" s="15" t="s">
        <v>50</v>
      </c>
      <c r="F43" s="16" t="s">
        <v>16</v>
      </c>
      <c r="G43" s="16">
        <v>300</v>
      </c>
      <c r="H43" s="11">
        <v>62040</v>
      </c>
      <c r="I43" s="75">
        <v>88.97</v>
      </c>
      <c r="J43" s="76">
        <f t="shared" si="1"/>
        <v>5519698.7999999998</v>
      </c>
    </row>
    <row r="44" spans="1:10">
      <c r="A44" s="154"/>
      <c r="B44" s="155"/>
      <c r="C44" s="155"/>
      <c r="D44" s="9">
        <v>27</v>
      </c>
      <c r="E44" s="15" t="s">
        <v>229</v>
      </c>
      <c r="F44" s="16" t="s">
        <v>16</v>
      </c>
      <c r="G44" s="16">
        <v>85</v>
      </c>
      <c r="H44" s="11">
        <v>31020</v>
      </c>
      <c r="I44" s="69">
        <v>141.63999999999999</v>
      </c>
      <c r="J44" s="76">
        <f t="shared" si="1"/>
        <v>4393672.8</v>
      </c>
    </row>
    <row r="45" spans="1:10">
      <c r="A45" s="154"/>
      <c r="B45" s="155"/>
      <c r="C45" s="155"/>
      <c r="D45" s="9">
        <v>28</v>
      </c>
      <c r="E45" s="15" t="s">
        <v>51</v>
      </c>
      <c r="F45" s="16" t="s">
        <v>16</v>
      </c>
      <c r="G45" s="16">
        <v>100</v>
      </c>
      <c r="H45" s="11">
        <v>36480</v>
      </c>
      <c r="I45" s="69">
        <v>148.09</v>
      </c>
      <c r="J45" s="76">
        <f t="shared" si="1"/>
        <v>5402323.2000000002</v>
      </c>
    </row>
    <row r="46" spans="1:10" s="77" customFormat="1">
      <c r="A46" s="154"/>
      <c r="B46" s="155"/>
      <c r="C46" s="155"/>
      <c r="D46" s="9">
        <v>29</v>
      </c>
      <c r="E46" s="15" t="s">
        <v>52</v>
      </c>
      <c r="F46" s="16" t="s">
        <v>16</v>
      </c>
      <c r="G46" s="16">
        <v>100</v>
      </c>
      <c r="H46" s="11">
        <v>65160</v>
      </c>
      <c r="I46" s="75">
        <v>102.41</v>
      </c>
      <c r="J46" s="76">
        <f t="shared" si="1"/>
        <v>6673035.5999999996</v>
      </c>
    </row>
    <row r="47" spans="1:10" s="77" customFormat="1">
      <c r="A47" s="154"/>
      <c r="B47" s="155"/>
      <c r="C47" s="155"/>
      <c r="D47" s="9">
        <v>30</v>
      </c>
      <c r="E47" s="15" t="s">
        <v>286</v>
      </c>
      <c r="F47" s="16" t="s">
        <v>16</v>
      </c>
      <c r="G47" s="16">
        <v>100</v>
      </c>
      <c r="H47" s="11">
        <v>32580</v>
      </c>
      <c r="I47" s="75">
        <v>82.12</v>
      </c>
      <c r="J47" s="76">
        <f t="shared" si="1"/>
        <v>2675469.6</v>
      </c>
    </row>
    <row r="48" spans="1:10">
      <c r="A48" s="154"/>
      <c r="B48" s="155"/>
      <c r="C48" s="155"/>
      <c r="D48" s="9">
        <v>31</v>
      </c>
      <c r="E48" s="15" t="s">
        <v>53</v>
      </c>
      <c r="F48" s="16" t="s">
        <v>16</v>
      </c>
      <c r="G48" s="16">
        <v>100</v>
      </c>
      <c r="H48" s="11">
        <v>32580</v>
      </c>
      <c r="I48" s="69">
        <v>34.79</v>
      </c>
      <c r="J48" s="66">
        <f t="shared" si="1"/>
        <v>1133458.2</v>
      </c>
    </row>
    <row r="49" spans="1:10">
      <c r="A49" s="154"/>
      <c r="B49" s="155"/>
      <c r="C49" s="155"/>
      <c r="D49" s="9">
        <v>32</v>
      </c>
      <c r="E49" s="15" t="s">
        <v>54</v>
      </c>
      <c r="F49" s="16" t="s">
        <v>16</v>
      </c>
      <c r="G49" s="16">
        <v>300</v>
      </c>
      <c r="H49" s="11">
        <v>109500</v>
      </c>
      <c r="I49" s="69">
        <v>82.12</v>
      </c>
      <c r="J49" s="66">
        <f t="shared" si="1"/>
        <v>8992140</v>
      </c>
    </row>
    <row r="50" spans="1:10">
      <c r="A50" s="154"/>
      <c r="B50" s="155"/>
      <c r="C50" s="155"/>
      <c r="D50" s="9">
        <v>33</v>
      </c>
      <c r="E50" s="15" t="s">
        <v>279</v>
      </c>
      <c r="F50" s="16" t="s">
        <v>16</v>
      </c>
      <c r="G50" s="16"/>
      <c r="H50" s="11">
        <v>22260</v>
      </c>
      <c r="I50" s="69">
        <v>177.27</v>
      </c>
      <c r="J50" s="66">
        <f t="shared" si="1"/>
        <v>3946030.2</v>
      </c>
    </row>
    <row r="51" spans="1:10" ht="22.5">
      <c r="A51" s="154"/>
      <c r="B51" s="155"/>
      <c r="C51" s="155"/>
      <c r="D51" s="9">
        <v>34</v>
      </c>
      <c r="E51" s="15" t="s">
        <v>55</v>
      </c>
      <c r="F51" s="16" t="s">
        <v>16</v>
      </c>
      <c r="G51" s="16">
        <v>100</v>
      </c>
      <c r="H51" s="11">
        <v>22260</v>
      </c>
      <c r="I51" s="69">
        <v>216.34</v>
      </c>
      <c r="J51" s="66">
        <f t="shared" si="1"/>
        <v>4815728.4000000004</v>
      </c>
    </row>
    <row r="52" spans="1:10">
      <c r="A52" s="34"/>
      <c r="B52" s="33"/>
      <c r="C52" s="33"/>
      <c r="D52" s="9"/>
      <c r="E52" s="109" t="s">
        <v>162</v>
      </c>
      <c r="F52" s="16"/>
      <c r="G52" s="16"/>
      <c r="H52" s="11"/>
      <c r="I52" s="72"/>
      <c r="J52" s="50">
        <f>SUM(J36:J51)</f>
        <v>61700212.800000004</v>
      </c>
    </row>
    <row r="53" spans="1:10">
      <c r="A53" s="34"/>
      <c r="B53" s="33"/>
      <c r="C53" s="33"/>
      <c r="D53" s="9"/>
      <c r="E53" s="15"/>
      <c r="F53" s="16"/>
      <c r="G53" s="16"/>
      <c r="H53" s="11"/>
      <c r="I53" s="72"/>
      <c r="J53" s="50"/>
    </row>
    <row r="54" spans="1:10" ht="15" customHeight="1">
      <c r="A54" s="154" t="s">
        <v>56</v>
      </c>
      <c r="B54" s="155" t="s">
        <v>297</v>
      </c>
      <c r="C54" s="155" t="s">
        <v>57</v>
      </c>
      <c r="D54" s="156" t="s">
        <v>28</v>
      </c>
      <c r="E54" s="157"/>
      <c r="F54" s="157"/>
      <c r="G54" s="157"/>
      <c r="H54" s="157"/>
      <c r="I54" s="157"/>
      <c r="J54" s="158"/>
    </row>
    <row r="55" spans="1:10">
      <c r="A55" s="154"/>
      <c r="B55" s="155"/>
      <c r="C55" s="155"/>
      <c r="D55" s="9">
        <v>35</v>
      </c>
      <c r="E55" s="15" t="s">
        <v>58</v>
      </c>
      <c r="F55" s="16" t="s">
        <v>16</v>
      </c>
      <c r="G55" s="16">
        <v>195</v>
      </c>
      <c r="H55" s="11">
        <v>71160</v>
      </c>
      <c r="I55" s="69">
        <v>18.670000000000002</v>
      </c>
      <c r="J55" s="66">
        <f>H55*I55</f>
        <v>1328557.2000000002</v>
      </c>
    </row>
    <row r="56" spans="1:10">
      <c r="A56" s="154"/>
      <c r="B56" s="155"/>
      <c r="C56" s="155"/>
      <c r="D56" s="9">
        <v>36</v>
      </c>
      <c r="E56" s="15" t="s">
        <v>45</v>
      </c>
      <c r="F56" s="16" t="s">
        <v>16</v>
      </c>
      <c r="G56" s="16">
        <v>500</v>
      </c>
      <c r="H56" s="11">
        <v>182490</v>
      </c>
      <c r="I56" s="69">
        <v>7.01</v>
      </c>
      <c r="J56" s="66">
        <f>H56*I56</f>
        <v>1279254.8999999999</v>
      </c>
    </row>
    <row r="57" spans="1:10">
      <c r="A57" s="154"/>
      <c r="B57" s="155"/>
      <c r="C57" s="155"/>
      <c r="D57" s="9">
        <v>37</v>
      </c>
      <c r="E57" s="15" t="s">
        <v>59</v>
      </c>
      <c r="F57" s="16" t="s">
        <v>16</v>
      </c>
      <c r="G57" s="16">
        <v>250</v>
      </c>
      <c r="H57" s="11">
        <v>71120</v>
      </c>
      <c r="I57" s="69">
        <v>77.36</v>
      </c>
      <c r="J57" s="66">
        <f>H57*I57</f>
        <v>5501843.2000000002</v>
      </c>
    </row>
    <row r="58" spans="1:10">
      <c r="A58" s="154"/>
      <c r="B58" s="155"/>
      <c r="C58" s="155"/>
      <c r="D58" s="9">
        <v>38</v>
      </c>
      <c r="E58" s="15" t="s">
        <v>60</v>
      </c>
      <c r="F58" s="16" t="s">
        <v>16</v>
      </c>
      <c r="G58" s="16">
        <v>250</v>
      </c>
      <c r="H58" s="11">
        <v>67230</v>
      </c>
      <c r="I58" s="69">
        <v>62.76</v>
      </c>
      <c r="J58" s="66">
        <f>H58*I58</f>
        <v>4219354.8</v>
      </c>
    </row>
    <row r="59" spans="1:10">
      <c r="A59" s="154"/>
      <c r="B59" s="155"/>
      <c r="C59" s="155"/>
      <c r="D59" s="9">
        <v>39</v>
      </c>
      <c r="E59" s="15" t="s">
        <v>61</v>
      </c>
      <c r="F59" s="16" t="s">
        <v>16</v>
      </c>
      <c r="G59" s="16">
        <v>350</v>
      </c>
      <c r="H59" s="11">
        <v>94140</v>
      </c>
      <c r="I59" s="69">
        <v>37.89</v>
      </c>
      <c r="J59" s="66">
        <f>H59*I59</f>
        <v>3566964.6</v>
      </c>
    </row>
    <row r="60" spans="1:10">
      <c r="A60" s="154"/>
      <c r="B60" s="155"/>
      <c r="C60" s="155"/>
      <c r="D60" s="45"/>
      <c r="E60" s="108" t="s">
        <v>162</v>
      </c>
      <c r="F60" s="52"/>
      <c r="G60" s="52"/>
      <c r="H60" s="51"/>
      <c r="I60" s="73"/>
      <c r="J60" s="74">
        <f>SUM(J55:J59)</f>
        <v>15895974.700000001</v>
      </c>
    </row>
    <row r="61" spans="1:10" ht="15" customHeight="1">
      <c r="A61" s="154"/>
      <c r="B61" s="155"/>
      <c r="C61" s="155"/>
      <c r="D61" s="156" t="s">
        <v>36</v>
      </c>
      <c r="E61" s="157"/>
      <c r="F61" s="157"/>
      <c r="G61" s="157"/>
      <c r="H61" s="157"/>
      <c r="I61" s="157"/>
      <c r="J61" s="158"/>
    </row>
    <row r="62" spans="1:10" ht="15" customHeight="1">
      <c r="A62" s="154"/>
      <c r="B62" s="155"/>
      <c r="C62" s="155"/>
      <c r="D62" s="9">
        <v>40</v>
      </c>
      <c r="E62" s="15" t="s">
        <v>62</v>
      </c>
      <c r="F62" s="16" t="s">
        <v>16</v>
      </c>
      <c r="G62" s="16">
        <v>110</v>
      </c>
      <c r="H62" s="11">
        <v>29590</v>
      </c>
      <c r="I62" s="69">
        <v>54.87</v>
      </c>
      <c r="J62" s="66">
        <f t="shared" ref="J62:J68" si="2">H62*I62</f>
        <v>1623603.2999999998</v>
      </c>
    </row>
    <row r="63" spans="1:10">
      <c r="A63" s="154"/>
      <c r="B63" s="155"/>
      <c r="C63" s="155"/>
      <c r="D63" s="9">
        <v>41</v>
      </c>
      <c r="E63" s="15" t="s">
        <v>63</v>
      </c>
      <c r="F63" s="16" t="s">
        <v>16</v>
      </c>
      <c r="G63" s="16">
        <v>110</v>
      </c>
      <c r="H63" s="11">
        <v>29590</v>
      </c>
      <c r="I63" s="69">
        <v>4.6100000000000003</v>
      </c>
      <c r="J63" s="66">
        <f t="shared" si="2"/>
        <v>136409.90000000002</v>
      </c>
    </row>
    <row r="64" spans="1:10">
      <c r="A64" s="154"/>
      <c r="B64" s="155"/>
      <c r="C64" s="155"/>
      <c r="D64" s="9">
        <v>42</v>
      </c>
      <c r="E64" s="15" t="s">
        <v>64</v>
      </c>
      <c r="F64" s="16" t="s">
        <v>16</v>
      </c>
      <c r="G64" s="16">
        <v>1500</v>
      </c>
      <c r="H64" s="11">
        <v>547500</v>
      </c>
      <c r="I64" s="69">
        <v>3.06</v>
      </c>
      <c r="J64" s="66">
        <f t="shared" si="2"/>
        <v>1675350</v>
      </c>
    </row>
    <row r="65" spans="1:10">
      <c r="A65" s="154"/>
      <c r="B65" s="155"/>
      <c r="C65" s="155"/>
      <c r="D65" s="9">
        <v>43</v>
      </c>
      <c r="E65" s="12" t="s">
        <v>289</v>
      </c>
      <c r="F65" s="13" t="s">
        <v>16</v>
      </c>
      <c r="G65" s="43">
        <v>300</v>
      </c>
      <c r="H65" s="11">
        <v>109480</v>
      </c>
      <c r="I65" s="69">
        <v>54.96</v>
      </c>
      <c r="J65" s="66">
        <f t="shared" si="2"/>
        <v>6017020.7999999998</v>
      </c>
    </row>
    <row r="66" spans="1:10">
      <c r="A66" s="154"/>
      <c r="B66" s="155"/>
      <c r="C66" s="155"/>
      <c r="D66" s="9">
        <v>44</v>
      </c>
      <c r="E66" s="12" t="s">
        <v>288</v>
      </c>
      <c r="F66" s="13" t="s">
        <v>16</v>
      </c>
      <c r="G66" s="43">
        <v>225</v>
      </c>
      <c r="H66" s="11">
        <v>82124</v>
      </c>
      <c r="I66" s="69">
        <v>36.49</v>
      </c>
      <c r="J66" s="66">
        <f t="shared" si="2"/>
        <v>2996704.7600000002</v>
      </c>
    </row>
    <row r="67" spans="1:10">
      <c r="A67" s="154"/>
      <c r="B67" s="155"/>
      <c r="C67" s="155"/>
      <c r="D67" s="9">
        <v>45</v>
      </c>
      <c r="E67" s="12" t="s">
        <v>43</v>
      </c>
      <c r="F67" s="13" t="s">
        <v>16</v>
      </c>
      <c r="G67" s="43">
        <v>1200</v>
      </c>
      <c r="H67" s="11">
        <v>438000</v>
      </c>
      <c r="I67" s="69">
        <v>3.79</v>
      </c>
      <c r="J67" s="66">
        <f t="shared" si="2"/>
        <v>1660020</v>
      </c>
    </row>
    <row r="68" spans="1:10">
      <c r="A68" s="154"/>
      <c r="B68" s="155"/>
      <c r="C68" s="155"/>
      <c r="D68" s="9">
        <v>46</v>
      </c>
      <c r="E68" s="17" t="s">
        <v>44</v>
      </c>
      <c r="F68" s="13" t="s">
        <v>16</v>
      </c>
      <c r="G68" s="43">
        <v>419</v>
      </c>
      <c r="H68" s="11">
        <v>152920</v>
      </c>
      <c r="I68" s="69">
        <v>24.89</v>
      </c>
      <c r="J68" s="66">
        <f t="shared" si="2"/>
        <v>3806178.8000000003</v>
      </c>
    </row>
    <row r="69" spans="1:10">
      <c r="A69" s="35"/>
      <c r="B69" s="36"/>
      <c r="C69" s="36"/>
      <c r="D69" s="9"/>
      <c r="E69" s="107" t="s">
        <v>162</v>
      </c>
      <c r="F69" s="13"/>
      <c r="G69" s="13"/>
      <c r="H69" s="11"/>
      <c r="I69" s="72"/>
      <c r="J69" s="50">
        <f>SUM(J62:J68)</f>
        <v>17915287.559999999</v>
      </c>
    </row>
    <row r="70" spans="1:10">
      <c r="A70" s="35"/>
      <c r="B70" s="36"/>
      <c r="C70" s="36"/>
      <c r="D70" s="9"/>
      <c r="E70" s="17"/>
      <c r="F70" s="13"/>
      <c r="G70" s="13"/>
      <c r="H70" s="11"/>
      <c r="I70" s="72"/>
      <c r="J70" s="50"/>
    </row>
    <row r="71" spans="1:10" ht="15" customHeight="1">
      <c r="A71" s="166" t="s">
        <v>65</v>
      </c>
      <c r="B71" s="168" t="s">
        <v>66</v>
      </c>
      <c r="C71" s="168" t="s">
        <v>67</v>
      </c>
      <c r="D71" s="9">
        <v>47</v>
      </c>
      <c r="E71" s="12" t="s">
        <v>68</v>
      </c>
      <c r="F71" s="13" t="s">
        <v>16</v>
      </c>
      <c r="G71" s="43">
        <v>153</v>
      </c>
      <c r="H71" s="11">
        <v>55830</v>
      </c>
      <c r="I71" s="69">
        <v>12.51</v>
      </c>
      <c r="J71" s="66">
        <f t="shared" ref="J71:J77" si="3">H71*I71</f>
        <v>698433.29999999993</v>
      </c>
    </row>
    <row r="72" spans="1:10" ht="15" customHeight="1">
      <c r="A72" s="167"/>
      <c r="B72" s="169"/>
      <c r="C72" s="169"/>
      <c r="D72" s="9">
        <v>48</v>
      </c>
      <c r="E72" s="12" t="s">
        <v>31</v>
      </c>
      <c r="F72" s="13" t="s">
        <v>16</v>
      </c>
      <c r="G72" s="43">
        <v>230</v>
      </c>
      <c r="H72" s="11">
        <v>83940</v>
      </c>
      <c r="I72" s="69">
        <v>9.94</v>
      </c>
      <c r="J72" s="66">
        <f t="shared" si="3"/>
        <v>834363.6</v>
      </c>
    </row>
    <row r="73" spans="1:10">
      <c r="A73" s="167"/>
      <c r="B73" s="169"/>
      <c r="C73" s="169"/>
      <c r="D73" s="9">
        <v>49</v>
      </c>
      <c r="E73" s="12" t="s">
        <v>45</v>
      </c>
      <c r="F73" s="13" t="s">
        <v>16</v>
      </c>
      <c r="G73" s="43">
        <v>250</v>
      </c>
      <c r="H73" s="11">
        <v>91230</v>
      </c>
      <c r="I73" s="69">
        <v>7.01</v>
      </c>
      <c r="J73" s="66">
        <f t="shared" si="3"/>
        <v>639522.29999999993</v>
      </c>
    </row>
    <row r="74" spans="1:10">
      <c r="A74" s="167"/>
      <c r="B74" s="169"/>
      <c r="C74" s="169"/>
      <c r="D74" s="9">
        <v>50</v>
      </c>
      <c r="E74" s="12" t="s">
        <v>69</v>
      </c>
      <c r="F74" s="13" t="s">
        <v>16</v>
      </c>
      <c r="G74" s="43">
        <v>992</v>
      </c>
      <c r="H74" s="11">
        <v>181100</v>
      </c>
      <c r="I74" s="69">
        <v>13.61</v>
      </c>
      <c r="J74" s="66">
        <f t="shared" si="3"/>
        <v>2464771</v>
      </c>
    </row>
    <row r="75" spans="1:10">
      <c r="A75" s="167"/>
      <c r="B75" s="169"/>
      <c r="C75" s="169"/>
      <c r="D75" s="9">
        <v>51</v>
      </c>
      <c r="E75" s="15" t="s">
        <v>70</v>
      </c>
      <c r="F75" s="13" t="s">
        <v>16</v>
      </c>
      <c r="G75" s="43">
        <v>115</v>
      </c>
      <c r="H75" s="11">
        <v>71150</v>
      </c>
      <c r="I75" s="69">
        <v>11.42</v>
      </c>
      <c r="J75" s="66">
        <f t="shared" si="3"/>
        <v>812533</v>
      </c>
    </row>
    <row r="76" spans="1:10">
      <c r="A76" s="167"/>
      <c r="B76" s="169"/>
      <c r="C76" s="169"/>
      <c r="D76" s="9">
        <v>52</v>
      </c>
      <c r="E76" s="12" t="s">
        <v>64</v>
      </c>
      <c r="F76" s="13" t="s">
        <v>16</v>
      </c>
      <c r="G76" s="43">
        <v>325</v>
      </c>
      <c r="H76" s="11">
        <v>118650</v>
      </c>
      <c r="I76" s="69">
        <v>3.06</v>
      </c>
      <c r="J76" s="66">
        <f t="shared" si="3"/>
        <v>363069</v>
      </c>
    </row>
    <row r="77" spans="1:10" ht="30.75" customHeight="1">
      <c r="A77" s="167"/>
      <c r="B77" s="169"/>
      <c r="C77" s="169"/>
      <c r="D77" s="9">
        <v>53</v>
      </c>
      <c r="E77" s="12" t="s">
        <v>71</v>
      </c>
      <c r="F77" s="13" t="s">
        <v>16</v>
      </c>
      <c r="G77" s="43">
        <v>188</v>
      </c>
      <c r="H77" s="11">
        <v>68600</v>
      </c>
      <c r="I77" s="69">
        <v>34.909999999999997</v>
      </c>
      <c r="J77" s="66">
        <f t="shared" si="3"/>
        <v>2394825.9999999995</v>
      </c>
    </row>
    <row r="78" spans="1:10">
      <c r="A78" s="34"/>
      <c r="B78" s="33"/>
      <c r="C78" s="33"/>
      <c r="D78" s="9"/>
      <c r="E78" s="106" t="s">
        <v>162</v>
      </c>
      <c r="F78" s="13"/>
      <c r="G78" s="13"/>
      <c r="H78" s="11"/>
      <c r="I78" s="72"/>
      <c r="J78" s="50">
        <f>SUM(J71:J77)</f>
        <v>8207518.1999999993</v>
      </c>
    </row>
    <row r="79" spans="1:10" ht="22.5" customHeight="1">
      <c r="A79" s="167" t="s">
        <v>260</v>
      </c>
      <c r="B79" s="169" t="s">
        <v>261</v>
      </c>
      <c r="C79" s="169" t="s">
        <v>73</v>
      </c>
      <c r="D79" s="9">
        <v>54</v>
      </c>
      <c r="E79" s="12" t="s">
        <v>292</v>
      </c>
      <c r="F79" s="13" t="s">
        <v>15</v>
      </c>
      <c r="G79" s="44">
        <v>35</v>
      </c>
      <c r="H79" s="11">
        <v>360</v>
      </c>
      <c r="I79" s="69">
        <v>12471.99</v>
      </c>
      <c r="J79" s="66">
        <f t="shared" ref="J79:J87" si="4">H79*I79</f>
        <v>4489916.4000000004</v>
      </c>
    </row>
    <row r="80" spans="1:10" ht="22.5">
      <c r="A80" s="167"/>
      <c r="B80" s="169"/>
      <c r="C80" s="169"/>
      <c r="D80" s="9">
        <v>55</v>
      </c>
      <c r="E80" s="12" t="s">
        <v>75</v>
      </c>
      <c r="F80" s="13" t="s">
        <v>15</v>
      </c>
      <c r="G80" s="44">
        <v>85</v>
      </c>
      <c r="H80" s="11">
        <v>550</v>
      </c>
      <c r="I80" s="69">
        <v>9173.74</v>
      </c>
      <c r="J80" s="66">
        <f t="shared" si="4"/>
        <v>5045557</v>
      </c>
    </row>
    <row r="81" spans="1:10" ht="22.5">
      <c r="A81" s="167"/>
      <c r="B81" s="169"/>
      <c r="C81" s="169"/>
      <c r="D81" s="9">
        <v>56</v>
      </c>
      <c r="E81" s="12" t="s">
        <v>76</v>
      </c>
      <c r="F81" s="13" t="s">
        <v>15</v>
      </c>
      <c r="G81" s="44">
        <v>75</v>
      </c>
      <c r="H81" s="11">
        <v>412</v>
      </c>
      <c r="I81" s="69">
        <v>10329.08</v>
      </c>
      <c r="J81" s="66">
        <f t="shared" si="4"/>
        <v>4255580.96</v>
      </c>
    </row>
    <row r="82" spans="1:10" ht="22.5">
      <c r="A82" s="167"/>
      <c r="B82" s="169"/>
      <c r="C82" s="169"/>
      <c r="D82" s="9">
        <v>57</v>
      </c>
      <c r="E82" s="12" t="s">
        <v>77</v>
      </c>
      <c r="F82" s="13" t="s">
        <v>15</v>
      </c>
      <c r="G82" s="44">
        <v>18</v>
      </c>
      <c r="H82" s="11">
        <v>216</v>
      </c>
      <c r="I82" s="69">
        <v>8440.4599999999991</v>
      </c>
      <c r="J82" s="66">
        <f t="shared" si="4"/>
        <v>1823139.3599999999</v>
      </c>
    </row>
    <row r="83" spans="1:10" ht="22.5">
      <c r="A83" s="167"/>
      <c r="B83" s="169"/>
      <c r="C83" s="169"/>
      <c r="D83" s="9">
        <v>58</v>
      </c>
      <c r="E83" s="12" t="s">
        <v>78</v>
      </c>
      <c r="F83" s="13" t="s">
        <v>15</v>
      </c>
      <c r="G83" s="44">
        <v>38</v>
      </c>
      <c r="H83" s="11">
        <v>456</v>
      </c>
      <c r="I83" s="69">
        <v>12363.37</v>
      </c>
      <c r="J83" s="66">
        <f t="shared" si="4"/>
        <v>5637696.7200000007</v>
      </c>
    </row>
    <row r="84" spans="1:10" ht="22.5">
      <c r="A84" s="167"/>
      <c r="B84" s="169"/>
      <c r="C84" s="169"/>
      <c r="D84" s="9">
        <v>59</v>
      </c>
      <c r="E84" s="12" t="s">
        <v>79</v>
      </c>
      <c r="F84" s="13" t="s">
        <v>17</v>
      </c>
      <c r="G84" s="44">
        <v>60</v>
      </c>
      <c r="H84" s="11">
        <v>9900</v>
      </c>
      <c r="I84" s="69">
        <v>758.17</v>
      </c>
      <c r="J84" s="66">
        <f t="shared" si="4"/>
        <v>7505883</v>
      </c>
    </row>
    <row r="85" spans="1:10" ht="22.5">
      <c r="A85" s="167"/>
      <c r="B85" s="169"/>
      <c r="C85" s="169"/>
      <c r="D85" s="9">
        <v>60</v>
      </c>
      <c r="E85" s="12" t="s">
        <v>273</v>
      </c>
      <c r="F85" s="13" t="s">
        <v>15</v>
      </c>
      <c r="G85" s="44">
        <v>130</v>
      </c>
      <c r="H85" s="11">
        <v>1600</v>
      </c>
      <c r="I85" s="69">
        <v>4061.28</v>
      </c>
      <c r="J85" s="66">
        <f t="shared" si="4"/>
        <v>6498048</v>
      </c>
    </row>
    <row r="86" spans="1:10">
      <c r="A86" s="167"/>
      <c r="B86" s="169"/>
      <c r="C86" s="169"/>
      <c r="D86" s="9">
        <v>61</v>
      </c>
      <c r="E86" s="12" t="s">
        <v>276</v>
      </c>
      <c r="F86" s="13" t="s">
        <v>161</v>
      </c>
      <c r="G86" s="44">
        <v>20</v>
      </c>
      <c r="H86" s="11">
        <v>7200</v>
      </c>
      <c r="I86" s="69">
        <v>477.97</v>
      </c>
      <c r="J86" s="66">
        <f t="shared" si="4"/>
        <v>3441384</v>
      </c>
    </row>
    <row r="87" spans="1:10" ht="22.5">
      <c r="A87" s="171"/>
      <c r="B87" s="170"/>
      <c r="C87" s="170"/>
      <c r="D87" s="9">
        <v>62</v>
      </c>
      <c r="E87" s="12" t="s">
        <v>80</v>
      </c>
      <c r="F87" s="13" t="s">
        <v>15</v>
      </c>
      <c r="G87" s="44">
        <v>120</v>
      </c>
      <c r="H87" s="11">
        <v>1700</v>
      </c>
      <c r="I87" s="69">
        <v>1673.09</v>
      </c>
      <c r="J87" s="66">
        <f t="shared" si="4"/>
        <v>2844253</v>
      </c>
    </row>
    <row r="88" spans="1:10">
      <c r="A88" s="38"/>
      <c r="B88" s="37"/>
      <c r="C88" s="37"/>
      <c r="D88" s="9"/>
      <c r="E88" s="106" t="s">
        <v>162</v>
      </c>
      <c r="F88" s="13"/>
      <c r="G88" s="13"/>
      <c r="H88" s="11"/>
      <c r="I88" s="72"/>
      <c r="J88" s="50">
        <f>SUM(J79:J87)</f>
        <v>41541458.439999998</v>
      </c>
    </row>
    <row r="89" spans="1:10" ht="15" customHeight="1">
      <c r="A89" s="166" t="s">
        <v>81</v>
      </c>
      <c r="B89" s="168" t="s">
        <v>298</v>
      </c>
      <c r="C89" s="168" t="s">
        <v>82</v>
      </c>
      <c r="D89" s="9">
        <v>63</v>
      </c>
      <c r="E89" s="12" t="s">
        <v>83</v>
      </c>
      <c r="F89" s="13" t="s">
        <v>16</v>
      </c>
      <c r="G89" s="43">
        <v>315</v>
      </c>
      <c r="H89" s="11">
        <v>9460</v>
      </c>
      <c r="I89" s="69">
        <v>116.41</v>
      </c>
      <c r="J89" s="66">
        <f>H89*I89</f>
        <v>1101238.5999999999</v>
      </c>
    </row>
    <row r="90" spans="1:10" ht="36" customHeight="1">
      <c r="A90" s="167"/>
      <c r="B90" s="169"/>
      <c r="C90" s="169"/>
      <c r="D90" s="9">
        <v>64</v>
      </c>
      <c r="E90" s="12" t="s">
        <v>84</v>
      </c>
      <c r="F90" s="13" t="s">
        <v>16</v>
      </c>
      <c r="G90" s="43">
        <v>525</v>
      </c>
      <c r="H90" s="11">
        <v>15680</v>
      </c>
      <c r="I90" s="69">
        <v>56.08</v>
      </c>
      <c r="J90" s="66">
        <f>H90*I90</f>
        <v>879334.40000000002</v>
      </c>
    </row>
    <row r="91" spans="1:10">
      <c r="A91" s="34"/>
      <c r="B91" s="39"/>
      <c r="C91" s="39"/>
      <c r="D91" s="9"/>
      <c r="E91" s="106" t="s">
        <v>162</v>
      </c>
      <c r="F91" s="13"/>
      <c r="G91" s="43"/>
      <c r="H91" s="11"/>
      <c r="I91" s="72"/>
      <c r="J91" s="50">
        <f>SUM(J89:J90)</f>
        <v>1980573</v>
      </c>
    </row>
    <row r="92" spans="1:10" ht="15" customHeight="1">
      <c r="A92" s="162" t="s">
        <v>85</v>
      </c>
      <c r="B92" s="163"/>
      <c r="C92" s="163"/>
      <c r="D92" s="164"/>
      <c r="E92" s="78"/>
      <c r="F92" s="13"/>
      <c r="G92" s="13"/>
      <c r="H92" s="11"/>
      <c r="I92" s="72"/>
      <c r="J92" s="50"/>
    </row>
    <row r="93" spans="1:10" ht="15" customHeight="1">
      <c r="A93" s="166" t="s">
        <v>280</v>
      </c>
      <c r="B93" s="155" t="s">
        <v>66</v>
      </c>
      <c r="C93" s="155" t="s">
        <v>281</v>
      </c>
      <c r="D93" s="9">
        <v>65</v>
      </c>
      <c r="E93" s="12" t="s">
        <v>30</v>
      </c>
      <c r="F93" s="13" t="s">
        <v>16</v>
      </c>
      <c r="G93" s="43">
        <v>2100</v>
      </c>
      <c r="H93" s="11">
        <v>767700</v>
      </c>
      <c r="I93" s="69">
        <v>6.59</v>
      </c>
      <c r="J93" s="66">
        <f>H93*I93</f>
        <v>5059143</v>
      </c>
    </row>
    <row r="94" spans="1:10" ht="22.5">
      <c r="A94" s="167"/>
      <c r="B94" s="155"/>
      <c r="C94" s="155"/>
      <c r="D94" s="9">
        <v>66</v>
      </c>
      <c r="E94" s="12" t="s">
        <v>37</v>
      </c>
      <c r="F94" s="13" t="s">
        <v>16</v>
      </c>
      <c r="G94" s="43">
        <v>60</v>
      </c>
      <c r="H94" s="11">
        <v>16296</v>
      </c>
      <c r="I94" s="69">
        <v>459.88</v>
      </c>
      <c r="J94" s="66">
        <f>H94*I94</f>
        <v>7494204.4799999995</v>
      </c>
    </row>
    <row r="95" spans="1:10">
      <c r="A95" s="167"/>
      <c r="B95" s="155"/>
      <c r="C95" s="155"/>
      <c r="D95" s="9">
        <v>67</v>
      </c>
      <c r="E95" s="12" t="s">
        <v>69</v>
      </c>
      <c r="F95" s="13" t="s">
        <v>16</v>
      </c>
      <c r="G95" s="43">
        <v>980</v>
      </c>
      <c r="H95" s="11">
        <v>357700</v>
      </c>
      <c r="I95" s="69">
        <v>13.61</v>
      </c>
      <c r="J95" s="66">
        <f>H95*I95</f>
        <v>4868297</v>
      </c>
    </row>
    <row r="96" spans="1:10">
      <c r="A96" s="167"/>
      <c r="B96" s="155"/>
      <c r="C96" s="155"/>
      <c r="D96" s="9">
        <v>68</v>
      </c>
      <c r="E96" s="12" t="s">
        <v>40</v>
      </c>
      <c r="F96" s="13" t="s">
        <v>16</v>
      </c>
      <c r="G96" s="43">
        <v>150</v>
      </c>
      <c r="H96" s="11">
        <v>42600</v>
      </c>
      <c r="I96" s="69">
        <v>351.31</v>
      </c>
      <c r="J96" s="66">
        <f>H96*I96</f>
        <v>14965806</v>
      </c>
    </row>
    <row r="97" spans="1:10" ht="33.75">
      <c r="A97" s="171"/>
      <c r="B97" s="155"/>
      <c r="C97" s="33" t="s">
        <v>86</v>
      </c>
      <c r="D97" s="9">
        <v>69</v>
      </c>
      <c r="E97" s="12" t="s">
        <v>87</v>
      </c>
      <c r="F97" s="13" t="s">
        <v>16</v>
      </c>
      <c r="G97" s="43">
        <v>75</v>
      </c>
      <c r="H97" s="11">
        <v>27328</v>
      </c>
      <c r="I97" s="69">
        <v>404.05</v>
      </c>
      <c r="J97" s="66">
        <f>H97*I97</f>
        <v>11041878.4</v>
      </c>
    </row>
    <row r="98" spans="1:10">
      <c r="A98" s="34"/>
      <c r="B98" s="33"/>
      <c r="C98" s="33"/>
      <c r="D98" s="9"/>
      <c r="E98" s="106" t="s">
        <v>162</v>
      </c>
      <c r="F98" s="13"/>
      <c r="G98" s="43"/>
      <c r="H98" s="11"/>
      <c r="I98" s="72"/>
      <c r="J98" s="50">
        <f>SUM(J93:J97)</f>
        <v>43429328.880000003</v>
      </c>
    </row>
    <row r="99" spans="1:10" ht="22.5" customHeight="1">
      <c r="A99" s="154" t="s">
        <v>88</v>
      </c>
      <c r="B99" s="155" t="s">
        <v>89</v>
      </c>
      <c r="C99" s="155" t="s">
        <v>90</v>
      </c>
      <c r="D99" s="9">
        <f>D97+1</f>
        <v>70</v>
      </c>
      <c r="E99" s="10" t="s">
        <v>91</v>
      </c>
      <c r="F99" s="9" t="s">
        <v>15</v>
      </c>
      <c r="G99" s="9">
        <v>8909</v>
      </c>
      <c r="H99" s="11">
        <v>17818</v>
      </c>
      <c r="I99" s="69">
        <v>376.76</v>
      </c>
      <c r="J99" s="66">
        <f>H99*I99</f>
        <v>6713109.6799999997</v>
      </c>
    </row>
    <row r="100" spans="1:10" ht="22.5">
      <c r="A100" s="154"/>
      <c r="B100" s="155"/>
      <c r="C100" s="155"/>
      <c r="D100" s="9">
        <v>71</v>
      </c>
      <c r="E100" s="10" t="s">
        <v>92</v>
      </c>
      <c r="F100" s="9" t="s">
        <v>16</v>
      </c>
      <c r="G100" s="9">
        <v>15400</v>
      </c>
      <c r="H100" s="11">
        <v>820400</v>
      </c>
      <c r="I100" s="69">
        <v>18.36</v>
      </c>
      <c r="J100" s="66">
        <f>H100*I100</f>
        <v>15062544</v>
      </c>
    </row>
    <row r="101" spans="1:10" ht="33.75" customHeight="1">
      <c r="A101" s="154"/>
      <c r="B101" s="155"/>
      <c r="C101" s="155"/>
      <c r="D101" s="9">
        <v>72</v>
      </c>
      <c r="E101" s="10" t="s">
        <v>93</v>
      </c>
      <c r="F101" s="9" t="s">
        <v>16</v>
      </c>
      <c r="G101" s="9">
        <v>10588</v>
      </c>
      <c r="H101" s="11">
        <v>529400</v>
      </c>
      <c r="I101" s="69">
        <v>2.35</v>
      </c>
      <c r="J101" s="66">
        <f>H101*I101</f>
        <v>1244090</v>
      </c>
    </row>
    <row r="102" spans="1:10">
      <c r="A102" s="35"/>
      <c r="B102" s="36"/>
      <c r="C102" s="36"/>
      <c r="D102" s="9"/>
      <c r="E102" s="105" t="s">
        <v>162</v>
      </c>
      <c r="F102" s="9"/>
      <c r="G102" s="9"/>
      <c r="H102" s="11"/>
      <c r="I102" s="72"/>
      <c r="J102" s="50">
        <f>SUM(J99:J101)</f>
        <v>23019743.68</v>
      </c>
    </row>
    <row r="103" spans="1:10" ht="15" customHeight="1">
      <c r="A103" s="166" t="s">
        <v>94</v>
      </c>
      <c r="B103" s="168" t="s">
        <v>72</v>
      </c>
      <c r="C103" s="168" t="s">
        <v>95</v>
      </c>
      <c r="D103" s="9">
        <v>73</v>
      </c>
      <c r="E103" s="10" t="s">
        <v>96</v>
      </c>
      <c r="F103" s="9" t="s">
        <v>15</v>
      </c>
      <c r="G103" s="9">
        <v>202</v>
      </c>
      <c r="H103" s="11">
        <v>1212</v>
      </c>
      <c r="I103" s="69">
        <v>5802.72</v>
      </c>
      <c r="J103" s="66">
        <f t="shared" ref="J103:J111" si="5">H103*I103</f>
        <v>7032896.6400000006</v>
      </c>
    </row>
    <row r="104" spans="1:10" ht="22.5">
      <c r="A104" s="167"/>
      <c r="B104" s="169"/>
      <c r="C104" s="169"/>
      <c r="D104" s="9">
        <v>74</v>
      </c>
      <c r="E104" s="10" t="s">
        <v>97</v>
      </c>
      <c r="F104" s="9" t="s">
        <v>98</v>
      </c>
      <c r="G104" s="9">
        <v>253</v>
      </c>
      <c r="H104" s="11">
        <v>10180</v>
      </c>
      <c r="I104" s="69">
        <v>867.97</v>
      </c>
      <c r="J104" s="66">
        <f t="shared" si="5"/>
        <v>8835934.5999999996</v>
      </c>
    </row>
    <row r="105" spans="1:10" ht="22.5">
      <c r="A105" s="167"/>
      <c r="B105" s="169"/>
      <c r="C105" s="169"/>
      <c r="D105" s="9">
        <v>75</v>
      </c>
      <c r="E105" s="10" t="s">
        <v>74</v>
      </c>
      <c r="F105" s="9" t="s">
        <v>15</v>
      </c>
      <c r="G105" s="9">
        <v>101</v>
      </c>
      <c r="H105" s="11">
        <v>606</v>
      </c>
      <c r="I105" s="69">
        <v>24804.5</v>
      </c>
      <c r="J105" s="66">
        <f t="shared" si="5"/>
        <v>15031527</v>
      </c>
    </row>
    <row r="106" spans="1:10" ht="22.5">
      <c r="A106" s="167"/>
      <c r="B106" s="169"/>
      <c r="C106" s="169"/>
      <c r="D106" s="9">
        <v>76</v>
      </c>
      <c r="E106" s="10" t="s">
        <v>75</v>
      </c>
      <c r="F106" s="9" t="s">
        <v>15</v>
      </c>
      <c r="G106" s="9">
        <v>800</v>
      </c>
      <c r="H106" s="11">
        <v>3300</v>
      </c>
      <c r="I106" s="69">
        <v>9173.74</v>
      </c>
      <c r="J106" s="66">
        <f t="shared" si="5"/>
        <v>30273342</v>
      </c>
    </row>
    <row r="107" spans="1:10" ht="22.5">
      <c r="A107" s="167"/>
      <c r="B107" s="169"/>
      <c r="C107" s="169"/>
      <c r="D107" s="9">
        <v>77</v>
      </c>
      <c r="E107" s="10" t="s">
        <v>99</v>
      </c>
      <c r="F107" s="9" t="s">
        <v>15</v>
      </c>
      <c r="G107" s="9">
        <v>302</v>
      </c>
      <c r="H107" s="11">
        <v>1812</v>
      </c>
      <c r="I107" s="69">
        <v>6245.5</v>
      </c>
      <c r="J107" s="66">
        <f t="shared" si="5"/>
        <v>11316846</v>
      </c>
    </row>
    <row r="108" spans="1:10" ht="22.5">
      <c r="A108" s="167"/>
      <c r="B108" s="169"/>
      <c r="C108" s="169"/>
      <c r="D108" s="9">
        <v>78</v>
      </c>
      <c r="E108" s="10" t="s">
        <v>100</v>
      </c>
      <c r="F108" s="9" t="s">
        <v>15</v>
      </c>
      <c r="G108" s="9">
        <v>605</v>
      </c>
      <c r="H108" s="11">
        <v>2603</v>
      </c>
      <c r="I108" s="69">
        <v>12363.37</v>
      </c>
      <c r="J108" s="66">
        <f t="shared" si="5"/>
        <v>32181852.110000003</v>
      </c>
    </row>
    <row r="109" spans="1:10">
      <c r="A109" s="167"/>
      <c r="B109" s="169"/>
      <c r="C109" s="169"/>
      <c r="D109" s="9">
        <v>79</v>
      </c>
      <c r="E109" s="10" t="s">
        <v>101</v>
      </c>
      <c r="F109" s="9" t="s">
        <v>15</v>
      </c>
      <c r="G109" s="9">
        <v>1214</v>
      </c>
      <c r="H109" s="11">
        <v>4856</v>
      </c>
      <c r="I109" s="69">
        <v>615.59</v>
      </c>
      <c r="J109" s="66">
        <f t="shared" si="5"/>
        <v>2989305.04</v>
      </c>
    </row>
    <row r="110" spans="1:10">
      <c r="A110" s="167"/>
      <c r="B110" s="169"/>
      <c r="C110" s="169"/>
      <c r="D110" s="9">
        <v>80</v>
      </c>
      <c r="E110" s="10" t="s">
        <v>102</v>
      </c>
      <c r="F110" s="9" t="s">
        <v>15</v>
      </c>
      <c r="G110" s="9">
        <v>101</v>
      </c>
      <c r="H110" s="11">
        <v>404</v>
      </c>
      <c r="I110" s="69">
        <v>2476.61</v>
      </c>
      <c r="J110" s="66">
        <f t="shared" si="5"/>
        <v>1000550.4400000001</v>
      </c>
    </row>
    <row r="111" spans="1:10" ht="22.5">
      <c r="A111" s="167"/>
      <c r="B111" s="169"/>
      <c r="C111" s="169"/>
      <c r="D111" s="9">
        <v>81</v>
      </c>
      <c r="E111" s="10" t="s">
        <v>103</v>
      </c>
      <c r="F111" s="9" t="s">
        <v>15</v>
      </c>
      <c r="G111" s="9">
        <v>252</v>
      </c>
      <c r="H111" s="11">
        <v>1512</v>
      </c>
      <c r="I111" s="69">
        <v>7593.97</v>
      </c>
      <c r="J111" s="66">
        <f t="shared" si="5"/>
        <v>11482082.640000001</v>
      </c>
    </row>
    <row r="112" spans="1:10" ht="15" customHeight="1">
      <c r="A112" s="68"/>
      <c r="B112" s="37"/>
      <c r="C112" s="37"/>
      <c r="D112" s="9"/>
      <c r="E112" s="105" t="s">
        <v>162</v>
      </c>
      <c r="F112" s="9"/>
      <c r="G112" s="9"/>
      <c r="H112" s="11"/>
      <c r="I112" s="72"/>
      <c r="J112" s="50">
        <f>SUM(J103:J111)</f>
        <v>120144336.47000001</v>
      </c>
    </row>
    <row r="113" spans="1:10" ht="36" customHeight="1">
      <c r="A113" s="154" t="s">
        <v>104</v>
      </c>
      <c r="B113" s="155" t="s">
        <v>72</v>
      </c>
      <c r="C113" s="155" t="s">
        <v>105</v>
      </c>
      <c r="D113" s="9">
        <v>82</v>
      </c>
      <c r="E113" s="10" t="s">
        <v>106</v>
      </c>
      <c r="F113" s="9" t="s">
        <v>16</v>
      </c>
      <c r="G113" s="9">
        <v>35</v>
      </c>
      <c r="H113" s="11">
        <v>46200</v>
      </c>
      <c r="I113" s="69">
        <v>272.39</v>
      </c>
      <c r="J113" s="66">
        <f>H113*I113</f>
        <v>12584418</v>
      </c>
    </row>
    <row r="114" spans="1:10">
      <c r="A114" s="154"/>
      <c r="B114" s="155"/>
      <c r="C114" s="155"/>
      <c r="D114" s="9">
        <v>83</v>
      </c>
      <c r="E114" s="10" t="s">
        <v>107</v>
      </c>
      <c r="F114" s="9" t="s">
        <v>21</v>
      </c>
      <c r="G114" s="9">
        <v>11</v>
      </c>
      <c r="H114" s="11">
        <v>7560</v>
      </c>
      <c r="I114" s="69">
        <v>972.2</v>
      </c>
      <c r="J114" s="66">
        <f>H114*I114</f>
        <v>7349832</v>
      </c>
    </row>
    <row r="115" spans="1:10">
      <c r="A115" s="154"/>
      <c r="B115" s="155"/>
      <c r="C115" s="155"/>
      <c r="D115" s="9"/>
      <c r="E115" s="10"/>
      <c r="F115" s="9"/>
      <c r="G115" s="9"/>
      <c r="H115" s="11"/>
      <c r="I115" s="69"/>
      <c r="J115" s="50">
        <f>SUM(J113:J114)</f>
        <v>19934250</v>
      </c>
    </row>
    <row r="116" spans="1:10" ht="15" customHeight="1">
      <c r="A116" s="166" t="s">
        <v>108</v>
      </c>
      <c r="B116" s="168" t="s">
        <v>66</v>
      </c>
      <c r="C116" s="168" t="s">
        <v>109</v>
      </c>
      <c r="D116" s="9">
        <v>84</v>
      </c>
      <c r="E116" s="10" t="s">
        <v>110</v>
      </c>
      <c r="F116" s="9" t="s">
        <v>16</v>
      </c>
      <c r="G116" s="9">
        <v>62</v>
      </c>
      <c r="H116" s="11">
        <v>54056</v>
      </c>
      <c r="I116" s="69">
        <v>132.76</v>
      </c>
      <c r="J116" s="66">
        <f>H116*I116</f>
        <v>7176474.5599999996</v>
      </c>
    </row>
    <row r="117" spans="1:10" ht="24" customHeight="1">
      <c r="A117" s="171"/>
      <c r="B117" s="170"/>
      <c r="C117" s="170"/>
      <c r="D117" s="9"/>
      <c r="E117" s="105" t="s">
        <v>162</v>
      </c>
      <c r="F117" s="9"/>
      <c r="G117" s="9"/>
      <c r="H117" s="11"/>
      <c r="I117" s="72"/>
      <c r="J117" s="50">
        <f>SUM(J116)</f>
        <v>7176474.5599999996</v>
      </c>
    </row>
    <row r="118" spans="1:10" ht="25.5" customHeight="1">
      <c r="A118" s="166" t="s">
        <v>111</v>
      </c>
      <c r="B118" s="168" t="s">
        <v>72</v>
      </c>
      <c r="C118" s="168" t="s">
        <v>109</v>
      </c>
      <c r="D118" s="9">
        <v>85</v>
      </c>
      <c r="E118" s="10" t="s">
        <v>112</v>
      </c>
      <c r="F118" s="9" t="s">
        <v>16</v>
      </c>
      <c r="G118" s="9">
        <v>60</v>
      </c>
      <c r="H118" s="11">
        <v>31500</v>
      </c>
      <c r="I118" s="69">
        <v>25.94</v>
      </c>
      <c r="J118" s="66">
        <f t="shared" ref="J118:J128" si="6">H118*I118</f>
        <v>817110</v>
      </c>
    </row>
    <row r="119" spans="1:10">
      <c r="A119" s="167"/>
      <c r="B119" s="169"/>
      <c r="C119" s="169"/>
      <c r="D119" s="9">
        <v>86</v>
      </c>
      <c r="E119" s="10" t="s">
        <v>113</v>
      </c>
      <c r="F119" s="9" t="s">
        <v>17</v>
      </c>
      <c r="G119" s="9">
        <v>120</v>
      </c>
      <c r="H119" s="11">
        <v>177500</v>
      </c>
      <c r="I119" s="69">
        <v>22.79</v>
      </c>
      <c r="J119" s="66">
        <f t="shared" si="6"/>
        <v>4045225</v>
      </c>
    </row>
    <row r="120" spans="1:10">
      <c r="A120" s="167"/>
      <c r="B120" s="169"/>
      <c r="C120" s="169"/>
      <c r="D120" s="9">
        <v>87</v>
      </c>
      <c r="E120" s="10" t="s">
        <v>114</v>
      </c>
      <c r="F120" s="9" t="s">
        <v>15</v>
      </c>
      <c r="G120" s="9">
        <v>20</v>
      </c>
      <c r="H120" s="11">
        <v>2000</v>
      </c>
      <c r="I120" s="69">
        <v>1894.4</v>
      </c>
      <c r="J120" s="66">
        <f t="shared" si="6"/>
        <v>3788800</v>
      </c>
    </row>
    <row r="121" spans="1:10" ht="22.5">
      <c r="A121" s="167"/>
      <c r="B121" s="169"/>
      <c r="C121" s="169"/>
      <c r="D121" s="9">
        <v>88</v>
      </c>
      <c r="E121" s="10" t="s">
        <v>274</v>
      </c>
      <c r="F121" s="9" t="s">
        <v>15</v>
      </c>
      <c r="G121" s="9">
        <v>30</v>
      </c>
      <c r="H121" s="11">
        <v>1080</v>
      </c>
      <c r="I121" s="69">
        <v>2268.7800000000002</v>
      </c>
      <c r="J121" s="66">
        <f t="shared" si="6"/>
        <v>2450282.4000000004</v>
      </c>
    </row>
    <row r="122" spans="1:10" ht="22.5">
      <c r="A122" s="167"/>
      <c r="B122" s="169"/>
      <c r="C122" s="169"/>
      <c r="D122" s="9">
        <v>89</v>
      </c>
      <c r="E122" s="10" t="s">
        <v>237</v>
      </c>
      <c r="F122" s="9" t="s">
        <v>16</v>
      </c>
      <c r="G122" s="9">
        <v>85</v>
      </c>
      <c r="H122" s="11">
        <v>155650</v>
      </c>
      <c r="I122" s="69">
        <v>46.88</v>
      </c>
      <c r="J122" s="66">
        <f t="shared" si="6"/>
        <v>7296872</v>
      </c>
    </row>
    <row r="123" spans="1:10" ht="22.5">
      <c r="A123" s="167"/>
      <c r="B123" s="169"/>
      <c r="C123" s="169"/>
      <c r="D123" s="9">
        <v>90</v>
      </c>
      <c r="E123" s="10" t="s">
        <v>115</v>
      </c>
      <c r="F123" s="9" t="s">
        <v>16</v>
      </c>
      <c r="G123" s="9">
        <v>429</v>
      </c>
      <c r="H123" s="11">
        <v>96540</v>
      </c>
      <c r="I123" s="69">
        <v>72.63</v>
      </c>
      <c r="J123" s="66">
        <f t="shared" si="6"/>
        <v>7011700.1999999993</v>
      </c>
    </row>
    <row r="124" spans="1:10">
      <c r="A124" s="167"/>
      <c r="B124" s="169"/>
      <c r="C124" s="169"/>
      <c r="D124" s="9">
        <v>91</v>
      </c>
      <c r="E124" s="10" t="s">
        <v>116</v>
      </c>
      <c r="F124" s="9" t="s">
        <v>16</v>
      </c>
      <c r="G124" s="9">
        <v>736</v>
      </c>
      <c r="H124" s="11">
        <v>432000</v>
      </c>
      <c r="I124" s="69">
        <v>9.25</v>
      </c>
      <c r="J124" s="66">
        <f t="shared" si="6"/>
        <v>3996000</v>
      </c>
    </row>
    <row r="125" spans="1:10">
      <c r="A125" s="167"/>
      <c r="B125" s="169"/>
      <c r="C125" s="169"/>
      <c r="D125" s="9">
        <v>92</v>
      </c>
      <c r="E125" s="10" t="s">
        <v>117</v>
      </c>
      <c r="F125" s="9" t="s">
        <v>16</v>
      </c>
      <c r="G125" s="9">
        <v>165</v>
      </c>
      <c r="H125" s="11">
        <v>50790</v>
      </c>
      <c r="I125" s="69">
        <v>181.78</v>
      </c>
      <c r="J125" s="66">
        <f t="shared" si="6"/>
        <v>9232606.1999999993</v>
      </c>
    </row>
    <row r="126" spans="1:10">
      <c r="A126" s="167"/>
      <c r="B126" s="169"/>
      <c r="C126" s="169"/>
      <c r="D126" s="9">
        <v>93</v>
      </c>
      <c r="E126" s="10" t="s">
        <v>118</v>
      </c>
      <c r="F126" s="9" t="s">
        <v>17</v>
      </c>
      <c r="G126" s="9">
        <v>120</v>
      </c>
      <c r="H126" s="11">
        <v>82500</v>
      </c>
      <c r="I126" s="69">
        <v>347.16</v>
      </c>
      <c r="J126" s="66">
        <f t="shared" si="6"/>
        <v>28640700.000000004</v>
      </c>
    </row>
    <row r="127" spans="1:10">
      <c r="A127" s="167"/>
      <c r="B127" s="169"/>
      <c r="C127" s="169"/>
      <c r="D127" s="9">
        <v>94</v>
      </c>
      <c r="E127" s="10" t="s">
        <v>119</v>
      </c>
      <c r="F127" s="9" t="s">
        <v>17</v>
      </c>
      <c r="G127" s="9">
        <v>52</v>
      </c>
      <c r="H127" s="11">
        <v>46200</v>
      </c>
      <c r="I127" s="69">
        <v>682.66</v>
      </c>
      <c r="J127" s="66">
        <f t="shared" si="6"/>
        <v>31538892</v>
      </c>
    </row>
    <row r="128" spans="1:10">
      <c r="A128" s="167"/>
      <c r="B128" s="169"/>
      <c r="C128" s="169"/>
      <c r="D128" s="9">
        <v>95</v>
      </c>
      <c r="E128" s="10" t="s">
        <v>239</v>
      </c>
      <c r="F128" s="9" t="s">
        <v>16</v>
      </c>
      <c r="G128" s="9">
        <v>20</v>
      </c>
      <c r="H128" s="11">
        <v>37000</v>
      </c>
      <c r="I128" s="69">
        <v>254.18</v>
      </c>
      <c r="J128" s="66">
        <f t="shared" si="6"/>
        <v>9404660</v>
      </c>
    </row>
    <row r="129" spans="1:10">
      <c r="A129" s="171"/>
      <c r="B129" s="170"/>
      <c r="C129" s="170"/>
      <c r="D129" s="9"/>
      <c r="E129" s="105" t="s">
        <v>162</v>
      </c>
      <c r="F129" s="9"/>
      <c r="G129" s="9"/>
      <c r="H129" s="11"/>
      <c r="I129" s="79"/>
      <c r="J129" s="50">
        <f>SUM(J118:J128)</f>
        <v>108222847.8</v>
      </c>
    </row>
    <row r="130" spans="1:10" ht="22.5" customHeight="1">
      <c r="A130" s="154" t="s">
        <v>120</v>
      </c>
      <c r="B130" s="155" t="s">
        <v>66</v>
      </c>
      <c r="C130" s="155" t="s">
        <v>299</v>
      </c>
      <c r="D130" s="9">
        <v>96</v>
      </c>
      <c r="E130" s="10" t="s">
        <v>113</v>
      </c>
      <c r="F130" s="9" t="s">
        <v>17</v>
      </c>
      <c r="G130" s="9">
        <v>170</v>
      </c>
      <c r="H130" s="11">
        <v>61200</v>
      </c>
      <c r="I130" s="69">
        <v>22.79</v>
      </c>
      <c r="J130" s="66">
        <f>H130*I130</f>
        <v>1394748</v>
      </c>
    </row>
    <row r="131" spans="1:10">
      <c r="A131" s="154"/>
      <c r="B131" s="155"/>
      <c r="C131" s="155"/>
      <c r="D131" s="9">
        <v>97</v>
      </c>
      <c r="E131" s="10" t="s">
        <v>114</v>
      </c>
      <c r="F131" s="9" t="s">
        <v>15</v>
      </c>
      <c r="G131" s="9">
        <v>140</v>
      </c>
      <c r="H131" s="11">
        <v>1880</v>
      </c>
      <c r="I131" s="69">
        <v>1894.4</v>
      </c>
      <c r="J131" s="66">
        <f>H131*I131</f>
        <v>3561472</v>
      </c>
    </row>
    <row r="132" spans="1:10" ht="22.5">
      <c r="A132" s="154"/>
      <c r="B132" s="155"/>
      <c r="C132" s="155"/>
      <c r="D132" s="9">
        <v>98</v>
      </c>
      <c r="E132" s="10" t="s">
        <v>237</v>
      </c>
      <c r="F132" s="9" t="s">
        <v>16</v>
      </c>
      <c r="G132" s="9">
        <v>280</v>
      </c>
      <c r="H132" s="11">
        <v>100800</v>
      </c>
      <c r="I132" s="69">
        <v>46.88</v>
      </c>
      <c r="J132" s="66">
        <f>H132*I132</f>
        <v>4725504</v>
      </c>
    </row>
    <row r="133" spans="1:10">
      <c r="A133" s="154"/>
      <c r="B133" s="155"/>
      <c r="C133" s="155"/>
      <c r="D133" s="9">
        <v>99</v>
      </c>
      <c r="E133" s="10" t="s">
        <v>118</v>
      </c>
      <c r="F133" s="9" t="s">
        <v>17</v>
      </c>
      <c r="G133" s="9">
        <v>42</v>
      </c>
      <c r="H133" s="11">
        <v>15120</v>
      </c>
      <c r="I133" s="69">
        <v>347.16</v>
      </c>
      <c r="J133" s="66">
        <f>H133*I133</f>
        <v>5249059.2</v>
      </c>
    </row>
    <row r="134" spans="1:10">
      <c r="A134" s="154"/>
      <c r="B134" s="155"/>
      <c r="C134" s="168"/>
      <c r="D134" s="9">
        <v>100</v>
      </c>
      <c r="E134" s="10" t="s">
        <v>119</v>
      </c>
      <c r="F134" s="9" t="s">
        <v>17</v>
      </c>
      <c r="G134" s="9">
        <v>21</v>
      </c>
      <c r="H134" s="11">
        <v>7560</v>
      </c>
      <c r="I134" s="69">
        <v>682.66</v>
      </c>
      <c r="J134" s="66">
        <f>H134*I134</f>
        <v>5160909.5999999996</v>
      </c>
    </row>
    <row r="135" spans="1:10">
      <c r="A135" s="154"/>
      <c r="B135" s="165"/>
      <c r="C135" s="33"/>
      <c r="D135" s="24"/>
      <c r="E135" s="105" t="s">
        <v>162</v>
      </c>
      <c r="F135" s="9"/>
      <c r="G135" s="9"/>
      <c r="H135" s="11"/>
      <c r="I135" s="72"/>
      <c r="J135" s="50">
        <f>SUM(J130:J134)</f>
        <v>20091692.799999997</v>
      </c>
    </row>
    <row r="136" spans="1:10" ht="15" customHeight="1">
      <c r="A136" s="154" t="s">
        <v>122</v>
      </c>
      <c r="B136" s="155" t="s">
        <v>72</v>
      </c>
      <c r="C136" s="170" t="s">
        <v>105</v>
      </c>
      <c r="D136" s="9">
        <v>101</v>
      </c>
      <c r="E136" s="10" t="s">
        <v>123</v>
      </c>
      <c r="F136" s="9" t="s">
        <v>16</v>
      </c>
      <c r="G136" s="9">
        <v>171</v>
      </c>
      <c r="H136" s="11">
        <v>123100</v>
      </c>
      <c r="I136" s="69">
        <v>69.36</v>
      </c>
      <c r="J136" s="66">
        <f>H136*I136</f>
        <v>8538216</v>
      </c>
    </row>
    <row r="137" spans="1:10" ht="24" customHeight="1">
      <c r="A137" s="154"/>
      <c r="B137" s="155"/>
      <c r="C137" s="155"/>
      <c r="D137" s="9">
        <v>102</v>
      </c>
      <c r="E137" s="10" t="s">
        <v>121</v>
      </c>
      <c r="F137" s="9" t="s">
        <v>16</v>
      </c>
      <c r="G137" s="9">
        <v>85</v>
      </c>
      <c r="H137" s="11">
        <v>61550</v>
      </c>
      <c r="I137" s="69">
        <v>5.96</v>
      </c>
      <c r="J137" s="66">
        <f>H137*I137</f>
        <v>366838</v>
      </c>
    </row>
    <row r="138" spans="1:10" ht="19.5" customHeight="1">
      <c r="A138" s="34"/>
      <c r="B138" s="33"/>
      <c r="C138" s="33"/>
      <c r="D138" s="9"/>
      <c r="E138" s="105" t="s">
        <v>162</v>
      </c>
      <c r="F138" s="9"/>
      <c r="G138" s="9"/>
      <c r="H138" s="11"/>
      <c r="I138" s="72"/>
      <c r="J138" s="50">
        <f>SUM(J136:J137)</f>
        <v>8905054</v>
      </c>
    </row>
    <row r="139" spans="1:10" ht="22.5" customHeight="1">
      <c r="A139" s="154" t="s">
        <v>124</v>
      </c>
      <c r="B139" s="155" t="s">
        <v>72</v>
      </c>
      <c r="C139" s="155" t="s">
        <v>125</v>
      </c>
      <c r="D139" s="9">
        <v>103</v>
      </c>
      <c r="E139" s="10" t="s">
        <v>126</v>
      </c>
      <c r="F139" s="9" t="s">
        <v>16</v>
      </c>
      <c r="G139" s="9">
        <v>2221</v>
      </c>
      <c r="H139" s="11">
        <v>799560</v>
      </c>
      <c r="I139" s="69">
        <v>4.6500000000000004</v>
      </c>
      <c r="J139" s="66">
        <f>H139*I139</f>
        <v>3717954.0000000005</v>
      </c>
    </row>
    <row r="140" spans="1:10" ht="22.5">
      <c r="A140" s="154"/>
      <c r="B140" s="155"/>
      <c r="C140" s="155"/>
      <c r="D140" s="9">
        <v>104</v>
      </c>
      <c r="E140" s="10" t="s">
        <v>238</v>
      </c>
      <c r="F140" s="9" t="s">
        <v>16</v>
      </c>
      <c r="G140" s="9">
        <v>6000</v>
      </c>
      <c r="H140" s="11">
        <v>1766400</v>
      </c>
      <c r="I140" s="69">
        <v>47.23</v>
      </c>
      <c r="J140" s="66">
        <f>H140*I140</f>
        <v>83427072</v>
      </c>
    </row>
    <row r="141" spans="1:10" ht="22.5">
      <c r="A141" s="154"/>
      <c r="B141" s="155"/>
      <c r="C141" s="155"/>
      <c r="D141" s="9">
        <v>105</v>
      </c>
      <c r="E141" s="10" t="s">
        <v>127</v>
      </c>
      <c r="F141" s="9" t="s">
        <v>128</v>
      </c>
      <c r="G141" s="9">
        <v>85</v>
      </c>
      <c r="H141" s="11">
        <v>1940</v>
      </c>
      <c r="I141" s="69">
        <v>27109.200000000001</v>
      </c>
      <c r="J141" s="66">
        <f>I141*H141</f>
        <v>52591848</v>
      </c>
    </row>
    <row r="142" spans="1:10" ht="36" customHeight="1">
      <c r="A142" s="154"/>
      <c r="B142" s="155"/>
      <c r="C142" s="155"/>
      <c r="D142" s="9">
        <v>106</v>
      </c>
      <c r="E142" s="10" t="s">
        <v>275</v>
      </c>
      <c r="F142" s="9" t="s">
        <v>16</v>
      </c>
      <c r="G142" s="9">
        <v>2832</v>
      </c>
      <c r="H142" s="11">
        <v>2067840</v>
      </c>
      <c r="I142" s="69">
        <v>22.08</v>
      </c>
      <c r="J142" s="66">
        <f>H142*I142</f>
        <v>45657907.199999996</v>
      </c>
    </row>
    <row r="143" spans="1:10" ht="22.5">
      <c r="A143" s="154"/>
      <c r="B143" s="155"/>
      <c r="C143" s="155"/>
      <c r="D143" s="9">
        <v>107</v>
      </c>
      <c r="E143" s="10" t="s">
        <v>129</v>
      </c>
      <c r="F143" s="9" t="s">
        <v>16</v>
      </c>
      <c r="G143" s="9">
        <v>2500</v>
      </c>
      <c r="H143" s="11">
        <v>2007900</v>
      </c>
      <c r="I143" s="69">
        <v>17.809999999999999</v>
      </c>
      <c r="J143" s="66">
        <f>H143*I143</f>
        <v>35760699</v>
      </c>
    </row>
    <row r="144" spans="1:10" ht="45">
      <c r="A144" s="154"/>
      <c r="B144" s="155"/>
      <c r="C144" s="33" t="s">
        <v>130</v>
      </c>
      <c r="D144" s="9">
        <v>108</v>
      </c>
      <c r="E144" s="10" t="s">
        <v>131</v>
      </c>
      <c r="F144" s="9" t="s">
        <v>132</v>
      </c>
      <c r="G144" s="9">
        <v>900</v>
      </c>
      <c r="H144" s="11">
        <v>648335</v>
      </c>
      <c r="I144" s="69">
        <v>14.05</v>
      </c>
      <c r="J144" s="66">
        <f>H144*I144</f>
        <v>9109106.75</v>
      </c>
    </row>
    <row r="145" spans="1:10">
      <c r="A145" s="34"/>
      <c r="B145" s="33"/>
      <c r="C145" s="33"/>
      <c r="D145" s="9"/>
      <c r="E145" s="105" t="s">
        <v>162</v>
      </c>
      <c r="F145" s="9"/>
      <c r="G145" s="9"/>
      <c r="H145" s="11"/>
      <c r="I145" s="72"/>
      <c r="J145" s="50">
        <f>SUM(J139:J144)</f>
        <v>230264586.94999999</v>
      </c>
    </row>
    <row r="146" spans="1:10" ht="24" customHeight="1">
      <c r="A146" s="34" t="s">
        <v>133</v>
      </c>
      <c r="B146" s="33" t="s">
        <v>72</v>
      </c>
      <c r="C146" s="33" t="s">
        <v>95</v>
      </c>
      <c r="D146" s="9">
        <f>D144+1</f>
        <v>109</v>
      </c>
      <c r="E146" s="10" t="s">
        <v>134</v>
      </c>
      <c r="F146" s="9" t="s">
        <v>161</v>
      </c>
      <c r="G146" s="9">
        <v>121</v>
      </c>
      <c r="H146" s="11">
        <v>81125</v>
      </c>
      <c r="I146" s="69">
        <v>806.31</v>
      </c>
      <c r="J146" s="66">
        <f>H146*I146</f>
        <v>65411898.749999993</v>
      </c>
    </row>
    <row r="147" spans="1:10" ht="24" customHeight="1">
      <c r="A147" s="34"/>
      <c r="B147" s="36"/>
      <c r="C147" s="36"/>
      <c r="D147" s="9"/>
      <c r="E147" s="105" t="s">
        <v>162</v>
      </c>
      <c r="F147" s="9"/>
      <c r="G147" s="9"/>
      <c r="H147" s="11"/>
      <c r="I147" s="72"/>
      <c r="J147" s="50">
        <v>65411898.75</v>
      </c>
    </row>
    <row r="148" spans="1:10" ht="19.5" customHeight="1">
      <c r="A148" s="154" t="s">
        <v>137</v>
      </c>
      <c r="B148" s="155" t="s">
        <v>138</v>
      </c>
      <c r="C148" s="155" t="s">
        <v>105</v>
      </c>
      <c r="D148" s="9">
        <v>110</v>
      </c>
      <c r="E148" s="10" t="s">
        <v>139</v>
      </c>
      <c r="F148" s="9" t="s">
        <v>15</v>
      </c>
      <c r="G148" s="9">
        <v>14</v>
      </c>
      <c r="H148" s="11">
        <v>120</v>
      </c>
      <c r="I148" s="69">
        <v>367788.96</v>
      </c>
      <c r="J148" s="66">
        <f>H148*I148</f>
        <v>44134675.200000003</v>
      </c>
    </row>
    <row r="149" spans="1:10">
      <c r="A149" s="154"/>
      <c r="B149" s="155"/>
      <c r="C149" s="155"/>
      <c r="D149" s="9">
        <v>111</v>
      </c>
      <c r="E149" s="10" t="s">
        <v>140</v>
      </c>
      <c r="F149" s="9" t="s">
        <v>16</v>
      </c>
      <c r="G149" s="9">
        <v>694</v>
      </c>
      <c r="H149" s="11">
        <v>229020</v>
      </c>
      <c r="I149" s="69">
        <v>72.63</v>
      </c>
      <c r="J149" s="66">
        <f>H149*I149</f>
        <v>16633722.6</v>
      </c>
    </row>
    <row r="150" spans="1:10" ht="22.5">
      <c r="A150" s="154"/>
      <c r="B150" s="155"/>
      <c r="C150" s="155"/>
      <c r="D150" s="9">
        <v>112</v>
      </c>
      <c r="E150" s="10" t="s">
        <v>262</v>
      </c>
      <c r="F150" s="9" t="s">
        <v>141</v>
      </c>
      <c r="G150" s="9">
        <v>140</v>
      </c>
      <c r="H150" s="11">
        <v>4900</v>
      </c>
      <c r="I150" s="69">
        <v>6243.32</v>
      </c>
      <c r="J150" s="66">
        <f>H150*I150</f>
        <v>30592268</v>
      </c>
    </row>
    <row r="151" spans="1:10" ht="31.5" customHeight="1">
      <c r="A151" s="35"/>
      <c r="B151" s="36"/>
      <c r="C151" s="36"/>
      <c r="D151" s="9">
        <v>113</v>
      </c>
      <c r="E151" s="10" t="s">
        <v>263</v>
      </c>
      <c r="F151" s="9" t="s">
        <v>141</v>
      </c>
      <c r="G151" s="9">
        <v>198</v>
      </c>
      <c r="H151" s="11">
        <v>5867</v>
      </c>
      <c r="I151" s="69">
        <v>6243.32</v>
      </c>
      <c r="J151" s="66">
        <f>H151*I151</f>
        <v>36629558.439999998</v>
      </c>
    </row>
    <row r="152" spans="1:10">
      <c r="A152" s="35" t="s">
        <v>265</v>
      </c>
      <c r="B152" s="36"/>
      <c r="C152" s="36"/>
      <c r="D152" s="9"/>
      <c r="E152" s="105" t="s">
        <v>162</v>
      </c>
      <c r="F152" s="9"/>
      <c r="G152" s="9"/>
      <c r="H152" s="11"/>
      <c r="I152" s="72"/>
      <c r="J152" s="50">
        <f>SUM(J148:J151)</f>
        <v>127990224.24000001</v>
      </c>
    </row>
    <row r="153" spans="1:10" ht="33.75" customHeight="1">
      <c r="A153" s="166" t="s">
        <v>142</v>
      </c>
      <c r="B153" s="168" t="s">
        <v>143</v>
      </c>
      <c r="C153" s="168" t="s">
        <v>95</v>
      </c>
      <c r="D153" s="9">
        <v>114</v>
      </c>
      <c r="E153" s="10" t="s">
        <v>264</v>
      </c>
      <c r="F153" s="9" t="s">
        <v>141</v>
      </c>
      <c r="G153" s="9">
        <v>20</v>
      </c>
      <c r="H153" s="11">
        <v>752</v>
      </c>
      <c r="I153" s="69">
        <v>6243.32</v>
      </c>
      <c r="J153" s="66">
        <f>H153*I153</f>
        <v>4694976.6399999997</v>
      </c>
    </row>
    <row r="154" spans="1:10" ht="15" customHeight="1">
      <c r="A154" s="167"/>
      <c r="B154" s="169"/>
      <c r="C154" s="169"/>
      <c r="D154" s="9">
        <f>D153+1</f>
        <v>115</v>
      </c>
      <c r="E154" s="10" t="s">
        <v>140</v>
      </c>
      <c r="F154" s="9" t="s">
        <v>16</v>
      </c>
      <c r="G154" s="9">
        <v>20</v>
      </c>
      <c r="H154" s="19">
        <v>13200</v>
      </c>
      <c r="I154" s="69">
        <v>72.63</v>
      </c>
      <c r="J154" s="66">
        <f>H154*I154</f>
        <v>958715.99999999988</v>
      </c>
    </row>
    <row r="155" spans="1:10">
      <c r="A155" s="167"/>
      <c r="B155" s="169"/>
      <c r="C155" s="169"/>
      <c r="D155" s="9"/>
      <c r="E155" s="105" t="s">
        <v>162</v>
      </c>
      <c r="F155" s="9"/>
      <c r="G155" s="9"/>
      <c r="H155" s="11"/>
      <c r="I155" s="69"/>
      <c r="J155" s="50">
        <f>SUM(J153:J154)</f>
        <v>5653692.6399999997</v>
      </c>
    </row>
    <row r="156" spans="1:10" ht="15" customHeight="1">
      <c r="A156" s="154" t="s">
        <v>144</v>
      </c>
      <c r="B156" s="155" t="s">
        <v>66</v>
      </c>
      <c r="C156" s="155" t="s">
        <v>105</v>
      </c>
      <c r="D156" s="9">
        <v>116</v>
      </c>
      <c r="E156" s="10" t="s">
        <v>140</v>
      </c>
      <c r="F156" s="9" t="s">
        <v>16</v>
      </c>
      <c r="G156" s="9">
        <v>90</v>
      </c>
      <c r="H156" s="11">
        <v>7410</v>
      </c>
      <c r="I156" s="69">
        <v>72.63</v>
      </c>
      <c r="J156" s="66">
        <f>H156*I156</f>
        <v>538188.29999999993</v>
      </c>
    </row>
    <row r="157" spans="1:10" ht="22.5">
      <c r="A157" s="154"/>
      <c r="B157" s="155"/>
      <c r="C157" s="155"/>
      <c r="D157" s="9">
        <v>117</v>
      </c>
      <c r="E157" s="10" t="s">
        <v>145</v>
      </c>
      <c r="F157" s="9" t="s">
        <v>17</v>
      </c>
      <c r="G157" s="9">
        <v>82</v>
      </c>
      <c r="H157" s="11">
        <v>27500</v>
      </c>
      <c r="I157" s="69">
        <v>359.35</v>
      </c>
      <c r="J157" s="66">
        <f>H157*I157</f>
        <v>9882125</v>
      </c>
    </row>
    <row r="158" spans="1:10">
      <c r="A158" s="154"/>
      <c r="B158" s="155"/>
      <c r="C158" s="155"/>
      <c r="D158" s="9"/>
      <c r="E158" s="105" t="s">
        <v>162</v>
      </c>
      <c r="F158" s="9"/>
      <c r="G158" s="9"/>
      <c r="H158" s="11"/>
      <c r="I158" s="72"/>
      <c r="J158" s="50">
        <f>SUM(J156:J157)</f>
        <v>10420313.300000001</v>
      </c>
    </row>
    <row r="159" spans="1:10" ht="53.25" customHeight="1">
      <c r="A159" s="34" t="s">
        <v>147</v>
      </c>
      <c r="B159" s="33" t="s">
        <v>300</v>
      </c>
      <c r="C159" s="33" t="s">
        <v>148</v>
      </c>
      <c r="D159" s="9">
        <v>118</v>
      </c>
      <c r="E159" s="10" t="s">
        <v>290</v>
      </c>
      <c r="F159" s="9" t="s">
        <v>149</v>
      </c>
      <c r="G159" s="9">
        <v>730</v>
      </c>
      <c r="H159" s="11">
        <v>1688</v>
      </c>
      <c r="I159" s="69">
        <v>21028.73</v>
      </c>
      <c r="J159" s="66">
        <f>H159*I159</f>
        <v>35496496.240000002</v>
      </c>
    </row>
    <row r="160" spans="1:10">
      <c r="A160" s="34"/>
      <c r="B160" s="33"/>
      <c r="C160" s="33"/>
      <c r="D160" s="9"/>
      <c r="E160" s="105" t="s">
        <v>162</v>
      </c>
      <c r="F160" s="9"/>
      <c r="G160" s="9"/>
      <c r="H160" s="11"/>
      <c r="I160" s="72"/>
      <c r="J160" s="50">
        <f>SUM(J159)</f>
        <v>35496496.240000002</v>
      </c>
    </row>
    <row r="161" spans="1:10" ht="15" customHeight="1">
      <c r="A161" s="154" t="s">
        <v>150</v>
      </c>
      <c r="B161" s="155" t="s">
        <v>72</v>
      </c>
      <c r="C161" s="155" t="s">
        <v>151</v>
      </c>
      <c r="D161" s="9">
        <f>D159+1</f>
        <v>119</v>
      </c>
      <c r="E161" s="10" t="s">
        <v>152</v>
      </c>
      <c r="F161" s="9" t="s">
        <v>16</v>
      </c>
      <c r="G161" s="9">
        <v>19</v>
      </c>
      <c r="H161" s="11">
        <v>6840</v>
      </c>
      <c r="I161" s="69">
        <v>76.59</v>
      </c>
      <c r="J161" s="66">
        <f>H161*I161</f>
        <v>523875.60000000003</v>
      </c>
    </row>
    <row r="162" spans="1:10" ht="33" customHeight="1">
      <c r="A162" s="154"/>
      <c r="B162" s="155"/>
      <c r="C162" s="155"/>
      <c r="D162" s="9">
        <f>D161+1</f>
        <v>120</v>
      </c>
      <c r="E162" s="10" t="s">
        <v>153</v>
      </c>
      <c r="F162" s="9" t="s">
        <v>16</v>
      </c>
      <c r="G162" s="9">
        <v>20</v>
      </c>
      <c r="H162" s="11">
        <v>800</v>
      </c>
      <c r="I162" s="69">
        <v>2051.4</v>
      </c>
      <c r="J162" s="66">
        <f>H162*I162</f>
        <v>1641120</v>
      </c>
    </row>
    <row r="163" spans="1:10" ht="17.25" customHeight="1">
      <c r="A163" s="34"/>
      <c r="B163" s="33"/>
      <c r="C163" s="33"/>
      <c r="D163" s="9"/>
      <c r="E163" s="105" t="s">
        <v>162</v>
      </c>
      <c r="F163" s="9"/>
      <c r="G163" s="9"/>
      <c r="H163" s="11"/>
      <c r="I163" s="72"/>
      <c r="J163" s="50">
        <f>SUM(J161:J162)</f>
        <v>2164995.6</v>
      </c>
    </row>
    <row r="164" spans="1:10" ht="31.5" customHeight="1">
      <c r="A164" s="154" t="s">
        <v>154</v>
      </c>
      <c r="B164" s="155" t="s">
        <v>66</v>
      </c>
      <c r="C164" s="155" t="s">
        <v>151</v>
      </c>
      <c r="D164" s="9">
        <f>D162+1</f>
        <v>121</v>
      </c>
      <c r="E164" s="10" t="s">
        <v>155</v>
      </c>
      <c r="F164" s="9" t="s">
        <v>11</v>
      </c>
      <c r="G164" s="9">
        <v>21</v>
      </c>
      <c r="H164" s="11">
        <v>1512</v>
      </c>
      <c r="I164" s="69">
        <v>2169.96</v>
      </c>
      <c r="J164" s="66">
        <f>H164*I164</f>
        <v>3280979.52</v>
      </c>
    </row>
    <row r="165" spans="1:10" ht="22.5" customHeight="1">
      <c r="A165" s="154"/>
      <c r="B165" s="155"/>
      <c r="C165" s="155"/>
      <c r="D165" s="9">
        <f>D164+1</f>
        <v>122</v>
      </c>
      <c r="E165" s="10" t="s">
        <v>156</v>
      </c>
      <c r="F165" s="9" t="s">
        <v>16</v>
      </c>
      <c r="G165" s="9">
        <v>650</v>
      </c>
      <c r="H165" s="11">
        <v>237200</v>
      </c>
      <c r="I165" s="69">
        <v>8.9</v>
      </c>
      <c r="J165" s="66">
        <f>H165*I165</f>
        <v>2111080</v>
      </c>
    </row>
    <row r="166" spans="1:10">
      <c r="A166" s="154"/>
      <c r="B166" s="155"/>
      <c r="C166" s="155"/>
      <c r="D166" s="9">
        <f>D165+1</f>
        <v>123</v>
      </c>
      <c r="E166" s="10" t="s">
        <v>158</v>
      </c>
      <c r="F166" s="9" t="s">
        <v>157</v>
      </c>
      <c r="G166" s="9">
        <v>215</v>
      </c>
      <c r="H166" s="11">
        <v>78400</v>
      </c>
      <c r="I166" s="69">
        <v>12.74</v>
      </c>
      <c r="J166" s="66">
        <f>H166*I166</f>
        <v>998816</v>
      </c>
    </row>
    <row r="167" spans="1:10">
      <c r="A167" s="154"/>
      <c r="B167" s="155"/>
      <c r="C167" s="155"/>
      <c r="D167" s="9">
        <f>D166+1</f>
        <v>124</v>
      </c>
      <c r="E167" s="10" t="s">
        <v>159</v>
      </c>
      <c r="F167" s="9" t="s">
        <v>16</v>
      </c>
      <c r="G167" s="9">
        <v>700</v>
      </c>
      <c r="H167" s="11">
        <v>255500</v>
      </c>
      <c r="I167" s="69">
        <v>8.7100000000000009</v>
      </c>
      <c r="J167" s="66">
        <f>H167*I167</f>
        <v>2225405</v>
      </c>
    </row>
    <row r="168" spans="1:10">
      <c r="A168" s="154"/>
      <c r="B168" s="155"/>
      <c r="C168" s="155"/>
      <c r="D168" s="9">
        <f>D167+1</f>
        <v>125</v>
      </c>
      <c r="E168" s="10" t="s">
        <v>160</v>
      </c>
      <c r="F168" s="9" t="s">
        <v>16</v>
      </c>
      <c r="G168" s="9">
        <v>170</v>
      </c>
      <c r="H168" s="11">
        <v>30600</v>
      </c>
      <c r="I168" s="69">
        <v>68.900000000000006</v>
      </c>
      <c r="J168" s="66">
        <f>H168*I168</f>
        <v>2108340</v>
      </c>
    </row>
    <row r="169" spans="1:10">
      <c r="A169" s="154"/>
      <c r="B169" s="155"/>
      <c r="C169" s="155"/>
      <c r="D169" s="9"/>
      <c r="E169" s="105" t="s">
        <v>162</v>
      </c>
      <c r="F169" s="9"/>
      <c r="G169" s="9"/>
      <c r="H169" s="11"/>
      <c r="I169" s="72"/>
      <c r="J169" s="50">
        <f>SUM(J164:J168)</f>
        <v>10724620.52</v>
      </c>
    </row>
    <row r="170" spans="1:10" ht="33.75">
      <c r="A170" s="154" t="s">
        <v>163</v>
      </c>
      <c r="B170" s="155" t="s">
        <v>164</v>
      </c>
      <c r="C170" s="155" t="s">
        <v>235</v>
      </c>
      <c r="D170" s="9">
        <v>126</v>
      </c>
      <c r="E170" s="118" t="s">
        <v>240</v>
      </c>
      <c r="F170" s="21" t="s">
        <v>247</v>
      </c>
      <c r="G170" s="21">
        <v>450</v>
      </c>
      <c r="H170" s="11">
        <v>29700</v>
      </c>
      <c r="I170" s="80">
        <v>1920</v>
      </c>
      <c r="J170" s="81">
        <f t="shared" ref="J170:J176" si="7">I170*H170</f>
        <v>57024000</v>
      </c>
    </row>
    <row r="171" spans="1:10" ht="33.75">
      <c r="A171" s="154"/>
      <c r="B171" s="155"/>
      <c r="C171" s="155"/>
      <c r="D171" s="9">
        <f t="shared" ref="D171:D176" si="8">D170+1</f>
        <v>127</v>
      </c>
      <c r="E171" s="70" t="s">
        <v>241</v>
      </c>
      <c r="F171" s="21" t="s">
        <v>247</v>
      </c>
      <c r="G171" s="21">
        <v>450</v>
      </c>
      <c r="H171" s="11">
        <v>29275</v>
      </c>
      <c r="I171" s="80">
        <v>1920</v>
      </c>
      <c r="J171" s="81">
        <f t="shared" si="7"/>
        <v>56208000</v>
      </c>
    </row>
    <row r="172" spans="1:10" ht="33.75">
      <c r="A172" s="154"/>
      <c r="B172" s="155"/>
      <c r="C172" s="155"/>
      <c r="D172" s="9">
        <f t="shared" si="8"/>
        <v>128</v>
      </c>
      <c r="E172" s="70" t="s">
        <v>242</v>
      </c>
      <c r="F172" s="21" t="s">
        <v>247</v>
      </c>
      <c r="G172" s="21">
        <v>200</v>
      </c>
      <c r="H172" s="11">
        <v>2000</v>
      </c>
      <c r="I172" s="80">
        <v>2580</v>
      </c>
      <c r="J172" s="81">
        <f t="shared" si="7"/>
        <v>5160000</v>
      </c>
    </row>
    <row r="173" spans="1:10" ht="38.25" customHeight="1">
      <c r="A173" s="154"/>
      <c r="B173" s="155"/>
      <c r="C173" s="155"/>
      <c r="D173" s="9">
        <f t="shared" si="8"/>
        <v>129</v>
      </c>
      <c r="E173" s="70" t="s">
        <v>243</v>
      </c>
      <c r="F173" s="21" t="s">
        <v>15</v>
      </c>
      <c r="G173" s="21">
        <v>100</v>
      </c>
      <c r="H173" s="11">
        <v>1000</v>
      </c>
      <c r="I173" s="80">
        <v>1120</v>
      </c>
      <c r="J173" s="81">
        <f t="shared" si="7"/>
        <v>1120000</v>
      </c>
    </row>
    <row r="174" spans="1:10" ht="36.75" customHeight="1">
      <c r="A174" s="154"/>
      <c r="B174" s="155"/>
      <c r="C174" s="155"/>
      <c r="D174" s="9">
        <f t="shared" si="8"/>
        <v>130</v>
      </c>
      <c r="E174" s="70" t="s">
        <v>244</v>
      </c>
      <c r="F174" s="21" t="s">
        <v>247</v>
      </c>
      <c r="G174" s="21">
        <v>450</v>
      </c>
      <c r="H174" s="11">
        <v>2500</v>
      </c>
      <c r="I174" s="80">
        <v>3180</v>
      </c>
      <c r="J174" s="81">
        <f t="shared" si="7"/>
        <v>7950000</v>
      </c>
    </row>
    <row r="175" spans="1:10" ht="37.5" customHeight="1">
      <c r="A175" s="154"/>
      <c r="B175" s="155"/>
      <c r="C175" s="155"/>
      <c r="D175" s="40">
        <f t="shared" si="8"/>
        <v>131</v>
      </c>
      <c r="E175" s="71" t="s">
        <v>245</v>
      </c>
      <c r="F175" s="21" t="s">
        <v>247</v>
      </c>
      <c r="G175" s="21">
        <v>200</v>
      </c>
      <c r="H175" s="11">
        <v>2000</v>
      </c>
      <c r="I175" s="80">
        <v>3180</v>
      </c>
      <c r="J175" s="81">
        <f t="shared" si="7"/>
        <v>6360000</v>
      </c>
    </row>
    <row r="176" spans="1:10" ht="62.25" customHeight="1">
      <c r="A176" s="154"/>
      <c r="B176" s="155"/>
      <c r="C176" s="155"/>
      <c r="D176" s="9">
        <f t="shared" si="8"/>
        <v>132</v>
      </c>
      <c r="E176" s="70" t="s">
        <v>246</v>
      </c>
      <c r="F176" s="21" t="s">
        <v>247</v>
      </c>
      <c r="G176" s="21">
        <v>200</v>
      </c>
      <c r="H176" s="11">
        <v>5200</v>
      </c>
      <c r="I176" s="80">
        <v>3150</v>
      </c>
      <c r="J176" s="81">
        <f t="shared" si="7"/>
        <v>16380000</v>
      </c>
    </row>
    <row r="177" spans="1:10" ht="22.5" customHeight="1">
      <c r="A177" s="82"/>
      <c r="B177" s="82"/>
      <c r="C177" s="82"/>
      <c r="D177" s="82"/>
      <c r="E177" s="83" t="s">
        <v>162</v>
      </c>
      <c r="F177" s="82"/>
      <c r="G177" s="82"/>
      <c r="H177" s="82"/>
      <c r="I177" s="82"/>
      <c r="J177" s="84">
        <f>SUM(J170:J176)</f>
        <v>150202000</v>
      </c>
    </row>
    <row r="178" spans="1:10" ht="33.75" customHeight="1">
      <c r="A178" s="166" t="s">
        <v>165</v>
      </c>
      <c r="B178" s="168" t="s">
        <v>72</v>
      </c>
      <c r="C178" s="168" t="s">
        <v>166</v>
      </c>
      <c r="D178" s="9">
        <v>133</v>
      </c>
      <c r="E178" s="22" t="s">
        <v>167</v>
      </c>
      <c r="F178" s="21" t="s">
        <v>15</v>
      </c>
      <c r="G178" s="21">
        <v>20</v>
      </c>
      <c r="H178" s="11">
        <v>132</v>
      </c>
      <c r="I178" s="69">
        <v>552394</v>
      </c>
      <c r="J178" s="81">
        <f>I178*H178</f>
        <v>72916008</v>
      </c>
    </row>
    <row r="179" spans="1:10">
      <c r="A179" s="167"/>
      <c r="B179" s="169"/>
      <c r="C179" s="169"/>
      <c r="D179" s="9">
        <v>134</v>
      </c>
      <c r="E179" s="22" t="s">
        <v>152</v>
      </c>
      <c r="F179" s="21" t="s">
        <v>16</v>
      </c>
      <c r="G179" s="21">
        <v>13</v>
      </c>
      <c r="H179" s="11">
        <v>4680</v>
      </c>
      <c r="I179" s="69">
        <v>76.59</v>
      </c>
      <c r="J179" s="81">
        <f>H179*I179</f>
        <v>358441.2</v>
      </c>
    </row>
    <row r="180" spans="1:10" ht="27.75" customHeight="1">
      <c r="A180" s="167"/>
      <c r="B180" s="169"/>
      <c r="C180" s="169"/>
      <c r="D180" s="9">
        <v>135</v>
      </c>
      <c r="E180" s="22" t="s">
        <v>153</v>
      </c>
      <c r="F180" s="21" t="s">
        <v>16</v>
      </c>
      <c r="G180" s="21">
        <v>5</v>
      </c>
      <c r="H180" s="11">
        <v>144</v>
      </c>
      <c r="I180" s="69">
        <v>2051.4</v>
      </c>
      <c r="J180" s="81">
        <f>H180*I180</f>
        <v>295401.60000000003</v>
      </c>
    </row>
    <row r="181" spans="1:10">
      <c r="A181" s="167"/>
      <c r="B181" s="169"/>
      <c r="C181" s="169"/>
      <c r="D181" s="9"/>
      <c r="E181" s="82" t="s">
        <v>171</v>
      </c>
      <c r="F181" s="21"/>
      <c r="G181" s="21"/>
      <c r="H181" s="11"/>
      <c r="I181" s="85"/>
      <c r="J181" s="84">
        <f>SUM(J178:J180)</f>
        <v>73569850.799999997</v>
      </c>
    </row>
    <row r="182" spans="1:10" ht="73.5">
      <c r="A182" s="4" t="s">
        <v>168</v>
      </c>
      <c r="B182" s="40" t="s">
        <v>66</v>
      </c>
      <c r="C182" s="40" t="s">
        <v>151</v>
      </c>
      <c r="D182" s="9">
        <v>136</v>
      </c>
      <c r="E182" s="20" t="s">
        <v>169</v>
      </c>
      <c r="F182" s="21" t="s">
        <v>15</v>
      </c>
      <c r="G182" s="21">
        <v>41</v>
      </c>
      <c r="H182" s="23">
        <v>489</v>
      </c>
      <c r="I182" s="69">
        <v>54535.38</v>
      </c>
      <c r="J182" s="81">
        <f>H182*I182</f>
        <v>26667800.82</v>
      </c>
    </row>
    <row r="183" spans="1:10">
      <c r="A183" s="4"/>
      <c r="B183" s="40"/>
      <c r="C183" s="40"/>
      <c r="D183" s="9"/>
      <c r="E183" s="82" t="s">
        <v>171</v>
      </c>
      <c r="F183" s="21"/>
      <c r="G183" s="21"/>
      <c r="H183" s="23"/>
      <c r="I183" s="85"/>
      <c r="J183" s="84">
        <f>SUM(J182)</f>
        <v>26667800.82</v>
      </c>
    </row>
    <row r="184" spans="1:10" ht="33.75" customHeight="1">
      <c r="A184" s="166" t="s">
        <v>170</v>
      </c>
      <c r="B184" s="168" t="s">
        <v>72</v>
      </c>
      <c r="C184" s="172" t="s">
        <v>151</v>
      </c>
      <c r="D184" s="9">
        <f>D182+1</f>
        <v>137</v>
      </c>
      <c r="E184" s="20" t="s">
        <v>268</v>
      </c>
      <c r="F184" s="21" t="s">
        <v>15</v>
      </c>
      <c r="G184" s="21">
        <v>18</v>
      </c>
      <c r="H184" s="11">
        <v>872</v>
      </c>
      <c r="I184" s="85">
        <v>38191.01</v>
      </c>
      <c r="J184" s="81">
        <f>H184*I184</f>
        <v>33302560.720000003</v>
      </c>
    </row>
    <row r="185" spans="1:10" ht="41.25" customHeight="1">
      <c r="A185" s="171"/>
      <c r="B185" s="170"/>
      <c r="C185" s="173"/>
      <c r="D185" s="9">
        <v>138</v>
      </c>
      <c r="E185" s="20" t="s">
        <v>291</v>
      </c>
      <c r="F185" s="21" t="s">
        <v>15</v>
      </c>
      <c r="G185" s="21">
        <v>12</v>
      </c>
      <c r="H185" s="11">
        <v>385</v>
      </c>
      <c r="I185" s="69">
        <v>63651.68</v>
      </c>
      <c r="J185" s="81">
        <f>H185*I185</f>
        <v>24505896.800000001</v>
      </c>
    </row>
    <row r="186" spans="1:10" ht="41.25" customHeight="1">
      <c r="A186" s="38"/>
      <c r="B186" s="39"/>
      <c r="C186" s="41"/>
      <c r="D186" s="9">
        <v>139</v>
      </c>
      <c r="E186" s="20" t="s">
        <v>293</v>
      </c>
      <c r="F186" s="21" t="s">
        <v>15</v>
      </c>
      <c r="G186" s="21">
        <v>12</v>
      </c>
      <c r="H186" s="11">
        <v>458</v>
      </c>
      <c r="I186" s="69">
        <v>63651.68</v>
      </c>
      <c r="J186" s="81">
        <f>H186*I186</f>
        <v>29152469.440000001</v>
      </c>
    </row>
    <row r="187" spans="1:10">
      <c r="A187" s="82"/>
      <c r="B187" s="82"/>
      <c r="C187" s="82"/>
      <c r="D187" s="82"/>
      <c r="E187" s="82" t="s">
        <v>171</v>
      </c>
      <c r="F187" s="82"/>
      <c r="G187" s="82"/>
      <c r="H187" s="82"/>
      <c r="I187" s="86"/>
      <c r="J187" s="57">
        <f>SUM(J184:J186)</f>
        <v>86960926.960000008</v>
      </c>
    </row>
    <row r="188" spans="1:10" ht="15" customHeight="1">
      <c r="A188" s="166" t="s">
        <v>135</v>
      </c>
      <c r="B188" s="168" t="s">
        <v>66</v>
      </c>
      <c r="C188" s="168" t="s">
        <v>136</v>
      </c>
      <c r="D188" s="24">
        <v>140</v>
      </c>
      <c r="E188" s="22" t="s">
        <v>172</v>
      </c>
      <c r="F188" s="21" t="s">
        <v>98</v>
      </c>
      <c r="G188" s="21">
        <v>213</v>
      </c>
      <c r="H188" s="11">
        <v>5950</v>
      </c>
      <c r="I188" s="69">
        <v>106.41</v>
      </c>
      <c r="J188" s="58">
        <f>H188*I188</f>
        <v>633139.5</v>
      </c>
    </row>
    <row r="189" spans="1:10" ht="22.5">
      <c r="A189" s="167"/>
      <c r="B189" s="169"/>
      <c r="C189" s="169"/>
      <c r="D189" s="24">
        <f>D188+1</f>
        <v>141</v>
      </c>
      <c r="E189" s="22" t="s">
        <v>173</v>
      </c>
      <c r="F189" s="21" t="s">
        <v>98</v>
      </c>
      <c r="G189" s="21">
        <v>220</v>
      </c>
      <c r="H189" s="11">
        <v>10500</v>
      </c>
      <c r="I189" s="69">
        <v>148.49</v>
      </c>
      <c r="J189" s="58">
        <f>H189*I189</f>
        <v>1559145</v>
      </c>
    </row>
    <row r="190" spans="1:10" ht="22.5">
      <c r="A190" s="167"/>
      <c r="B190" s="169"/>
      <c r="C190" s="169"/>
      <c r="D190" s="24">
        <f>D189+1</f>
        <v>142</v>
      </c>
      <c r="E190" s="22" t="s">
        <v>174</v>
      </c>
      <c r="F190" s="21" t="s">
        <v>132</v>
      </c>
      <c r="G190" s="21">
        <v>132</v>
      </c>
      <c r="H190" s="11">
        <v>80</v>
      </c>
      <c r="I190" s="69">
        <v>9208.75</v>
      </c>
      <c r="J190" s="58">
        <f>H190*I190</f>
        <v>736700</v>
      </c>
    </row>
    <row r="191" spans="1:10">
      <c r="A191" s="167"/>
      <c r="B191" s="169"/>
      <c r="C191" s="169"/>
      <c r="D191" s="24">
        <f>D190+1</f>
        <v>143</v>
      </c>
      <c r="E191" s="22" t="s">
        <v>266</v>
      </c>
      <c r="F191" s="21" t="s">
        <v>98</v>
      </c>
      <c r="G191" s="21">
        <v>440</v>
      </c>
      <c r="H191" s="11">
        <v>53000</v>
      </c>
      <c r="I191" s="69">
        <v>83.48</v>
      </c>
      <c r="J191" s="58">
        <f>H191*I191</f>
        <v>4424440</v>
      </c>
    </row>
    <row r="192" spans="1:10">
      <c r="A192" s="167"/>
      <c r="B192" s="169"/>
      <c r="C192" s="169"/>
      <c r="D192" s="24">
        <f>D191+1</f>
        <v>144</v>
      </c>
      <c r="E192" s="22" t="s">
        <v>267</v>
      </c>
      <c r="F192" s="21" t="s">
        <v>17</v>
      </c>
      <c r="G192" s="21">
        <v>350</v>
      </c>
      <c r="H192" s="18">
        <v>27480</v>
      </c>
      <c r="I192" s="69">
        <v>26.3</v>
      </c>
      <c r="J192" s="58">
        <f>I192*H192</f>
        <v>722724</v>
      </c>
    </row>
    <row r="193" spans="1:10">
      <c r="A193" s="26"/>
      <c r="B193" s="26"/>
      <c r="C193" s="26"/>
      <c r="D193" s="26"/>
      <c r="E193" s="27" t="s">
        <v>162</v>
      </c>
      <c r="F193" s="21"/>
      <c r="G193" s="21"/>
      <c r="H193" s="11"/>
      <c r="I193" s="25"/>
      <c r="J193" s="57">
        <f>SUM(J188:J192)</f>
        <v>8076148.5</v>
      </c>
    </row>
    <row r="194" spans="1:10" ht="15" customHeight="1">
      <c r="A194" s="154" t="s">
        <v>175</v>
      </c>
      <c r="B194" s="155" t="s">
        <v>66</v>
      </c>
      <c r="C194" s="155" t="s">
        <v>176</v>
      </c>
      <c r="D194" s="9">
        <v>145</v>
      </c>
      <c r="E194" s="20" t="s">
        <v>177</v>
      </c>
      <c r="F194" s="21" t="s">
        <v>16</v>
      </c>
      <c r="G194" s="21">
        <v>51</v>
      </c>
      <c r="H194" s="28">
        <v>12240</v>
      </c>
      <c r="I194" s="69">
        <v>618.21</v>
      </c>
      <c r="J194" s="59">
        <f t="shared" ref="J194:J209" si="9">H194*I194</f>
        <v>7566890.4000000004</v>
      </c>
    </row>
    <row r="195" spans="1:10">
      <c r="A195" s="154"/>
      <c r="B195" s="155"/>
      <c r="C195" s="155"/>
      <c r="D195" s="9">
        <v>146</v>
      </c>
      <c r="E195" s="20" t="s">
        <v>178</v>
      </c>
      <c r="F195" s="21" t="s">
        <v>179</v>
      </c>
      <c r="G195" s="21">
        <v>328</v>
      </c>
      <c r="H195" s="28">
        <v>118050</v>
      </c>
      <c r="I195" s="69">
        <v>5.62</v>
      </c>
      <c r="J195" s="59">
        <f t="shared" si="9"/>
        <v>663441</v>
      </c>
    </row>
    <row r="196" spans="1:10">
      <c r="A196" s="154"/>
      <c r="B196" s="155"/>
      <c r="C196" s="155"/>
      <c r="D196" s="9">
        <v>147</v>
      </c>
      <c r="E196" s="20" t="s">
        <v>287</v>
      </c>
      <c r="F196" s="21" t="s">
        <v>157</v>
      </c>
      <c r="G196" s="21">
        <v>166</v>
      </c>
      <c r="H196" s="28">
        <v>63980</v>
      </c>
      <c r="I196" s="69">
        <v>102.89</v>
      </c>
      <c r="J196" s="59">
        <f t="shared" si="9"/>
        <v>6582902.2000000002</v>
      </c>
    </row>
    <row r="197" spans="1:10">
      <c r="A197" s="154"/>
      <c r="B197" s="155"/>
      <c r="C197" s="155"/>
      <c r="D197" s="9">
        <v>148</v>
      </c>
      <c r="E197" s="20" t="s">
        <v>180</v>
      </c>
      <c r="F197" s="21" t="s">
        <v>16</v>
      </c>
      <c r="G197" s="21">
        <v>841</v>
      </c>
      <c r="H197" s="28">
        <v>538550</v>
      </c>
      <c r="I197" s="69">
        <v>12.66</v>
      </c>
      <c r="J197" s="59">
        <f t="shared" si="9"/>
        <v>6818043</v>
      </c>
    </row>
    <row r="198" spans="1:10">
      <c r="A198" s="154"/>
      <c r="B198" s="155"/>
      <c r="C198" s="155"/>
      <c r="D198" s="9">
        <v>149</v>
      </c>
      <c r="E198" s="20" t="s">
        <v>181</v>
      </c>
      <c r="F198" s="21" t="s">
        <v>17</v>
      </c>
      <c r="G198" s="21">
        <v>29</v>
      </c>
      <c r="H198" s="28">
        <v>10410</v>
      </c>
      <c r="I198" s="69">
        <v>496.32</v>
      </c>
      <c r="J198" s="59">
        <f t="shared" si="9"/>
        <v>5166691.2</v>
      </c>
    </row>
    <row r="199" spans="1:10">
      <c r="A199" s="154"/>
      <c r="B199" s="155"/>
      <c r="C199" s="155"/>
      <c r="D199" s="9">
        <v>150</v>
      </c>
      <c r="E199" s="20" t="s">
        <v>182</v>
      </c>
      <c r="F199" s="21" t="s">
        <v>157</v>
      </c>
      <c r="G199" s="21">
        <v>371</v>
      </c>
      <c r="H199" s="28">
        <v>262950</v>
      </c>
      <c r="I199" s="69">
        <v>14.54</v>
      </c>
      <c r="J199" s="59">
        <f t="shared" si="9"/>
        <v>3823293</v>
      </c>
    </row>
    <row r="200" spans="1:10">
      <c r="A200" s="154"/>
      <c r="B200" s="155"/>
      <c r="C200" s="155"/>
      <c r="D200" s="9">
        <v>151</v>
      </c>
      <c r="E200" s="20" t="s">
        <v>183</v>
      </c>
      <c r="F200" s="21" t="s">
        <v>16</v>
      </c>
      <c r="G200" s="21">
        <v>616</v>
      </c>
      <c r="H200" s="28">
        <v>180500</v>
      </c>
      <c r="I200" s="69">
        <v>27.44</v>
      </c>
      <c r="J200" s="59">
        <f t="shared" si="9"/>
        <v>4952920</v>
      </c>
    </row>
    <row r="201" spans="1:10" ht="22.5">
      <c r="A201" s="154"/>
      <c r="B201" s="155"/>
      <c r="C201" s="155"/>
      <c r="D201" s="9">
        <v>152</v>
      </c>
      <c r="E201" s="20" t="s">
        <v>184</v>
      </c>
      <c r="F201" s="21" t="s">
        <v>16</v>
      </c>
      <c r="G201" s="21">
        <v>27</v>
      </c>
      <c r="H201" s="28">
        <v>3220</v>
      </c>
      <c r="I201" s="69">
        <v>1496.11</v>
      </c>
      <c r="J201" s="59">
        <f t="shared" si="9"/>
        <v>4817474.1999999993</v>
      </c>
    </row>
    <row r="202" spans="1:10" ht="22.5">
      <c r="A202" s="154"/>
      <c r="B202" s="155"/>
      <c r="C202" s="155"/>
      <c r="D202" s="9">
        <v>153</v>
      </c>
      <c r="E202" s="20" t="s">
        <v>272</v>
      </c>
      <c r="F202" s="21" t="s">
        <v>270</v>
      </c>
      <c r="G202" s="21">
        <v>10</v>
      </c>
      <c r="H202" s="28">
        <v>60</v>
      </c>
      <c r="I202" s="69">
        <v>136141.23000000001</v>
      </c>
      <c r="J202" s="59">
        <f t="shared" si="9"/>
        <v>8168473.8000000007</v>
      </c>
    </row>
    <row r="203" spans="1:10" ht="22.5">
      <c r="A203" s="154"/>
      <c r="B203" s="155"/>
      <c r="C203" s="155"/>
      <c r="D203" s="9">
        <v>154</v>
      </c>
      <c r="E203" s="20" t="s">
        <v>185</v>
      </c>
      <c r="F203" s="21" t="s">
        <v>16</v>
      </c>
      <c r="G203" s="21">
        <v>25</v>
      </c>
      <c r="H203" s="28">
        <v>2996</v>
      </c>
      <c r="I203" s="69">
        <v>1662.67</v>
      </c>
      <c r="J203" s="59">
        <f t="shared" si="9"/>
        <v>4981359.32</v>
      </c>
    </row>
    <row r="204" spans="1:10" ht="22.5">
      <c r="A204" s="154"/>
      <c r="B204" s="155"/>
      <c r="C204" s="155"/>
      <c r="D204" s="9">
        <v>155</v>
      </c>
      <c r="E204" s="20" t="s">
        <v>186</v>
      </c>
      <c r="F204" s="21" t="s">
        <v>15</v>
      </c>
      <c r="G204" s="21">
        <v>82</v>
      </c>
      <c r="H204" s="28">
        <v>660</v>
      </c>
      <c r="I204" s="69">
        <v>40543.94</v>
      </c>
      <c r="J204" s="59">
        <f t="shared" si="9"/>
        <v>26759000.400000002</v>
      </c>
    </row>
    <row r="205" spans="1:10">
      <c r="A205" s="154"/>
      <c r="B205" s="155"/>
      <c r="C205" s="155"/>
      <c r="D205" s="9">
        <v>156</v>
      </c>
      <c r="E205" s="20" t="s">
        <v>121</v>
      </c>
      <c r="F205" s="21" t="s">
        <v>16</v>
      </c>
      <c r="G205" s="21">
        <v>801</v>
      </c>
      <c r="H205" s="28">
        <v>722500</v>
      </c>
      <c r="I205" s="69">
        <v>5.96</v>
      </c>
      <c r="J205" s="59">
        <f t="shared" si="9"/>
        <v>4306100</v>
      </c>
    </row>
    <row r="206" spans="1:10">
      <c r="A206" s="154"/>
      <c r="B206" s="155"/>
      <c r="C206" s="155"/>
      <c r="D206" s="9">
        <v>157</v>
      </c>
      <c r="E206" s="20" t="s">
        <v>187</v>
      </c>
      <c r="F206" s="21" t="s">
        <v>16</v>
      </c>
      <c r="G206" s="21">
        <v>164</v>
      </c>
      <c r="H206" s="28">
        <v>59050</v>
      </c>
      <c r="I206" s="69">
        <v>10.29</v>
      </c>
      <c r="J206" s="59">
        <f t="shared" si="9"/>
        <v>607624.5</v>
      </c>
    </row>
    <row r="207" spans="1:10">
      <c r="A207" s="154"/>
      <c r="B207" s="155"/>
      <c r="C207" s="155"/>
      <c r="D207" s="9">
        <v>158</v>
      </c>
      <c r="E207" s="20" t="s">
        <v>188</v>
      </c>
      <c r="F207" s="21" t="s">
        <v>189</v>
      </c>
      <c r="G207" s="21">
        <v>328</v>
      </c>
      <c r="H207" s="28">
        <v>272270</v>
      </c>
      <c r="I207" s="69">
        <v>15.42</v>
      </c>
      <c r="J207" s="59">
        <f t="shared" si="9"/>
        <v>4198403.4000000004</v>
      </c>
    </row>
    <row r="208" spans="1:10">
      <c r="A208" s="154"/>
      <c r="B208" s="155"/>
      <c r="C208" s="155"/>
      <c r="D208" s="9">
        <v>159</v>
      </c>
      <c r="E208" s="20" t="s">
        <v>190</v>
      </c>
      <c r="F208" s="21" t="s">
        <v>191</v>
      </c>
      <c r="G208" s="21">
        <v>328</v>
      </c>
      <c r="H208" s="28">
        <v>78720</v>
      </c>
      <c r="I208" s="69">
        <v>50.4</v>
      </c>
      <c r="J208" s="59">
        <f t="shared" si="9"/>
        <v>3967488</v>
      </c>
    </row>
    <row r="209" spans="1:10">
      <c r="A209" s="154"/>
      <c r="B209" s="155"/>
      <c r="C209" s="155"/>
      <c r="D209" s="9">
        <v>160</v>
      </c>
      <c r="E209" s="20" t="s">
        <v>192</v>
      </c>
      <c r="F209" s="21" t="s">
        <v>191</v>
      </c>
      <c r="G209" s="21">
        <v>328</v>
      </c>
      <c r="H209" s="28">
        <v>20000</v>
      </c>
      <c r="I209" s="69">
        <v>40.49</v>
      </c>
      <c r="J209" s="59">
        <f t="shared" si="9"/>
        <v>809800</v>
      </c>
    </row>
    <row r="210" spans="1:10">
      <c r="A210" s="34"/>
      <c r="B210" s="34"/>
      <c r="C210" s="34"/>
      <c r="D210" s="87"/>
      <c r="E210" s="27" t="s">
        <v>171</v>
      </c>
      <c r="F210" s="29"/>
      <c r="G210" s="29"/>
      <c r="H210" s="30"/>
      <c r="I210" s="88"/>
      <c r="J210" s="60">
        <f>SUM(J194:J209)</f>
        <v>94189904.420000002</v>
      </c>
    </row>
    <row r="211" spans="1:10" ht="67.5">
      <c r="A211" s="166" t="s">
        <v>193</v>
      </c>
      <c r="B211" s="168" t="s">
        <v>66</v>
      </c>
      <c r="C211" s="168" t="s">
        <v>194</v>
      </c>
      <c r="D211" s="24">
        <v>161</v>
      </c>
      <c r="E211" s="63" t="s">
        <v>277</v>
      </c>
      <c r="F211" s="21" t="s">
        <v>11</v>
      </c>
      <c r="G211" s="21">
        <v>1</v>
      </c>
      <c r="H211" s="28">
        <v>183</v>
      </c>
      <c r="I211" s="89">
        <v>29120</v>
      </c>
      <c r="J211" s="65">
        <f t="shared" ref="J211:J224" si="10">H211*I211</f>
        <v>5328960</v>
      </c>
    </row>
    <row r="212" spans="1:10" ht="67.5">
      <c r="A212" s="167"/>
      <c r="B212" s="169"/>
      <c r="C212" s="169"/>
      <c r="D212" s="24">
        <v>162</v>
      </c>
      <c r="E212" s="63" t="s">
        <v>278</v>
      </c>
      <c r="F212" s="21" t="s">
        <v>11</v>
      </c>
      <c r="G212" s="21">
        <v>2</v>
      </c>
      <c r="H212" s="28">
        <v>144</v>
      </c>
      <c r="I212" s="89">
        <v>31360</v>
      </c>
      <c r="J212" s="65">
        <f t="shared" si="10"/>
        <v>4515840</v>
      </c>
    </row>
    <row r="213" spans="1:10" ht="73.5" customHeight="1">
      <c r="A213" s="167"/>
      <c r="B213" s="169"/>
      <c r="C213" s="169"/>
      <c r="D213" s="24">
        <v>163</v>
      </c>
      <c r="E213" s="63" t="s">
        <v>248</v>
      </c>
      <c r="F213" s="21" t="s">
        <v>11</v>
      </c>
      <c r="G213" s="21">
        <v>7</v>
      </c>
      <c r="H213" s="11">
        <v>379</v>
      </c>
      <c r="I213" s="31">
        <v>54496</v>
      </c>
      <c r="J213" s="58">
        <f t="shared" si="10"/>
        <v>20653984</v>
      </c>
    </row>
    <row r="214" spans="1:10">
      <c r="A214" s="167"/>
      <c r="B214" s="169"/>
      <c r="C214" s="169"/>
      <c r="D214" s="24">
        <v>164</v>
      </c>
      <c r="E214" s="63" t="s">
        <v>249</v>
      </c>
      <c r="F214" s="21" t="s">
        <v>11</v>
      </c>
      <c r="G214" s="21">
        <v>1</v>
      </c>
      <c r="H214" s="11">
        <v>30</v>
      </c>
      <c r="I214" s="31">
        <v>52928</v>
      </c>
      <c r="J214" s="58">
        <f t="shared" si="10"/>
        <v>1587840</v>
      </c>
    </row>
    <row r="215" spans="1:10">
      <c r="A215" s="167"/>
      <c r="B215" s="169"/>
      <c r="C215" s="169"/>
      <c r="D215" s="24">
        <v>165</v>
      </c>
      <c r="E215" s="63" t="s">
        <v>250</v>
      </c>
      <c r="F215" s="21" t="s">
        <v>11</v>
      </c>
      <c r="G215" s="21">
        <v>1</v>
      </c>
      <c r="H215" s="11">
        <v>50</v>
      </c>
      <c r="I215" s="25">
        <v>105600</v>
      </c>
      <c r="J215" s="58">
        <f t="shared" si="10"/>
        <v>5280000</v>
      </c>
    </row>
    <row r="216" spans="1:10">
      <c r="A216" s="167"/>
      <c r="B216" s="169"/>
      <c r="C216" s="169"/>
      <c r="D216" s="24">
        <v>166</v>
      </c>
      <c r="E216" s="63" t="s">
        <v>251</v>
      </c>
      <c r="F216" s="21" t="s">
        <v>11</v>
      </c>
      <c r="G216" s="21">
        <v>7</v>
      </c>
      <c r="H216" s="11">
        <v>335</v>
      </c>
      <c r="I216" s="32">
        <v>105600</v>
      </c>
      <c r="J216" s="58">
        <f t="shared" si="10"/>
        <v>35376000</v>
      </c>
    </row>
    <row r="217" spans="1:10">
      <c r="A217" s="167"/>
      <c r="B217" s="169"/>
      <c r="C217" s="169"/>
      <c r="D217" s="24">
        <v>167</v>
      </c>
      <c r="E217" s="63" t="s">
        <v>252</v>
      </c>
      <c r="F217" s="21" t="s">
        <v>11</v>
      </c>
      <c r="G217" s="21">
        <v>17</v>
      </c>
      <c r="H217" s="11">
        <v>554</v>
      </c>
      <c r="I217" s="32">
        <v>23328</v>
      </c>
      <c r="J217" s="58">
        <f t="shared" si="10"/>
        <v>12923712</v>
      </c>
    </row>
    <row r="218" spans="1:10" ht="22.5">
      <c r="A218" s="167"/>
      <c r="B218" s="169"/>
      <c r="C218" s="169"/>
      <c r="D218" s="24">
        <v>168</v>
      </c>
      <c r="E218" s="63" t="s">
        <v>258</v>
      </c>
      <c r="F218" s="21" t="s">
        <v>11</v>
      </c>
      <c r="G218" s="21">
        <v>17</v>
      </c>
      <c r="H218" s="11">
        <v>400</v>
      </c>
      <c r="I218" s="53">
        <v>5280</v>
      </c>
      <c r="J218" s="58">
        <f t="shared" si="10"/>
        <v>2112000</v>
      </c>
    </row>
    <row r="219" spans="1:10">
      <c r="A219" s="167"/>
      <c r="B219" s="169"/>
      <c r="C219" s="169"/>
      <c r="D219" s="24">
        <v>169</v>
      </c>
      <c r="E219" s="63" t="s">
        <v>253</v>
      </c>
      <c r="F219" s="21" t="s">
        <v>11</v>
      </c>
      <c r="G219" s="21">
        <v>17</v>
      </c>
      <c r="H219" s="11">
        <v>1200</v>
      </c>
      <c r="I219" s="32">
        <v>10800</v>
      </c>
      <c r="J219" s="58">
        <f t="shared" si="10"/>
        <v>12960000</v>
      </c>
    </row>
    <row r="220" spans="1:10">
      <c r="A220" s="167"/>
      <c r="B220" s="169"/>
      <c r="C220" s="169"/>
      <c r="D220" s="24">
        <v>170</v>
      </c>
      <c r="E220" s="63" t="s">
        <v>254</v>
      </c>
      <c r="F220" s="21" t="s">
        <v>11</v>
      </c>
      <c r="G220" s="21">
        <v>17</v>
      </c>
      <c r="H220" s="11">
        <v>885</v>
      </c>
      <c r="I220" s="32">
        <v>6293</v>
      </c>
      <c r="J220" s="58">
        <f t="shared" si="10"/>
        <v>5569305</v>
      </c>
    </row>
    <row r="221" spans="1:10">
      <c r="A221" s="167"/>
      <c r="B221" s="169"/>
      <c r="C221" s="169"/>
      <c r="D221" s="24">
        <v>171</v>
      </c>
      <c r="E221" s="63" t="s">
        <v>255</v>
      </c>
      <c r="F221" s="21" t="s">
        <v>11</v>
      </c>
      <c r="G221" s="21">
        <v>17</v>
      </c>
      <c r="H221" s="11">
        <v>486</v>
      </c>
      <c r="I221" s="32">
        <v>11664</v>
      </c>
      <c r="J221" s="58">
        <f t="shared" si="10"/>
        <v>5668704</v>
      </c>
    </row>
    <row r="222" spans="1:10">
      <c r="A222" s="167"/>
      <c r="B222" s="169"/>
      <c r="C222" s="169"/>
      <c r="D222" s="24">
        <v>172</v>
      </c>
      <c r="E222" s="63" t="s">
        <v>256</v>
      </c>
      <c r="F222" s="21" t="s">
        <v>11</v>
      </c>
      <c r="G222" s="21">
        <v>17</v>
      </c>
      <c r="H222" s="11">
        <v>400</v>
      </c>
      <c r="I222" s="32">
        <v>15600</v>
      </c>
      <c r="J222" s="58">
        <f t="shared" si="10"/>
        <v>6240000</v>
      </c>
    </row>
    <row r="223" spans="1:10">
      <c r="A223" s="167"/>
      <c r="B223" s="169"/>
      <c r="C223" s="169"/>
      <c r="D223" s="24">
        <v>173</v>
      </c>
      <c r="E223" s="63" t="s">
        <v>259</v>
      </c>
      <c r="F223" s="21" t="s">
        <v>11</v>
      </c>
      <c r="G223" s="21">
        <v>17</v>
      </c>
      <c r="H223" s="11">
        <v>500</v>
      </c>
      <c r="I223" s="32">
        <v>4560</v>
      </c>
      <c r="J223" s="58">
        <f t="shared" si="10"/>
        <v>2280000</v>
      </c>
    </row>
    <row r="224" spans="1:10">
      <c r="A224" s="171"/>
      <c r="B224" s="170"/>
      <c r="C224" s="170"/>
      <c r="D224" s="24">
        <v>174</v>
      </c>
      <c r="E224" s="90" t="s">
        <v>257</v>
      </c>
      <c r="F224" s="21" t="s">
        <v>11</v>
      </c>
      <c r="G224" s="21">
        <v>17</v>
      </c>
      <c r="H224" s="11">
        <v>240</v>
      </c>
      <c r="I224" s="32">
        <v>11072</v>
      </c>
      <c r="J224" s="58">
        <f t="shared" si="10"/>
        <v>2657280</v>
      </c>
    </row>
    <row r="225" spans="1:10">
      <c r="A225" s="91"/>
      <c r="B225" s="91"/>
      <c r="C225" s="91"/>
      <c r="D225" s="92"/>
      <c r="E225" s="93" t="s">
        <v>171</v>
      </c>
      <c r="F225" s="93"/>
      <c r="G225" s="93"/>
      <c r="H225" s="94"/>
      <c r="I225" s="32"/>
      <c r="J225" s="61">
        <f>SUM(J211:J224)</f>
        <v>123153625</v>
      </c>
    </row>
    <row r="226" spans="1:10" ht="22.5" customHeight="1">
      <c r="A226" s="166" t="s">
        <v>195</v>
      </c>
      <c r="B226" s="168" t="s">
        <v>66</v>
      </c>
      <c r="C226" s="168" t="s">
        <v>196</v>
      </c>
      <c r="D226" s="9">
        <v>175</v>
      </c>
      <c r="E226" s="20" t="s">
        <v>145</v>
      </c>
      <c r="F226" s="21" t="s">
        <v>17</v>
      </c>
      <c r="G226" s="21">
        <v>21</v>
      </c>
      <c r="H226" s="11">
        <v>6800</v>
      </c>
      <c r="I226" s="69">
        <v>359.35</v>
      </c>
      <c r="J226" s="59">
        <f>H226*I226</f>
        <v>2443580</v>
      </c>
    </row>
    <row r="227" spans="1:10" ht="33.75">
      <c r="A227" s="167"/>
      <c r="B227" s="169"/>
      <c r="C227" s="169"/>
      <c r="D227" s="9">
        <v>176</v>
      </c>
      <c r="E227" s="20" t="s">
        <v>197</v>
      </c>
      <c r="F227" s="21" t="s">
        <v>17</v>
      </c>
      <c r="G227" s="21">
        <v>11</v>
      </c>
      <c r="H227" s="11">
        <v>2800</v>
      </c>
      <c r="I227" s="69">
        <v>841.11</v>
      </c>
      <c r="J227" s="59">
        <f>H227*I227</f>
        <v>2355108</v>
      </c>
    </row>
    <row r="228" spans="1:10" ht="33.75">
      <c r="A228" s="167"/>
      <c r="B228" s="169"/>
      <c r="C228" s="169"/>
      <c r="D228" s="9">
        <v>177</v>
      </c>
      <c r="E228" s="20" t="s">
        <v>198</v>
      </c>
      <c r="F228" s="21" t="s">
        <v>17</v>
      </c>
      <c r="G228" s="21">
        <v>25</v>
      </c>
      <c r="H228" s="11">
        <v>16400</v>
      </c>
      <c r="I228" s="69">
        <v>220.83</v>
      </c>
      <c r="J228" s="59">
        <f>H228*I228</f>
        <v>3621612</v>
      </c>
    </row>
    <row r="229" spans="1:10" ht="33.75">
      <c r="A229" s="167"/>
      <c r="B229" s="169"/>
      <c r="C229" s="169"/>
      <c r="D229" s="9">
        <v>178</v>
      </c>
      <c r="E229" s="20" t="s">
        <v>199</v>
      </c>
      <c r="F229" s="21" t="s">
        <v>17</v>
      </c>
      <c r="G229" s="21">
        <v>19</v>
      </c>
      <c r="H229" s="11">
        <v>6500</v>
      </c>
      <c r="I229" s="69">
        <v>435.01</v>
      </c>
      <c r="J229" s="59">
        <f>H229*I229</f>
        <v>2827565</v>
      </c>
    </row>
    <row r="230" spans="1:10">
      <c r="A230" s="38"/>
      <c r="B230" s="38"/>
      <c r="C230" s="38"/>
      <c r="D230" s="8"/>
      <c r="E230" s="27" t="s">
        <v>171</v>
      </c>
      <c r="F230" s="29"/>
      <c r="G230" s="29"/>
      <c r="H230" s="95"/>
      <c r="I230" s="69"/>
      <c r="J230" s="60">
        <f>SUM(J226:J229)</f>
        <v>11247865</v>
      </c>
    </row>
    <row r="231" spans="1:10" ht="15" customHeight="1">
      <c r="A231" s="166" t="s">
        <v>200</v>
      </c>
      <c r="B231" s="168" t="s">
        <v>66</v>
      </c>
      <c r="C231" s="168" t="s">
        <v>236</v>
      </c>
      <c r="D231" s="9">
        <v>179</v>
      </c>
      <c r="E231" s="20" t="s">
        <v>201</v>
      </c>
      <c r="F231" s="21" t="s">
        <v>16</v>
      </c>
      <c r="G231" s="21">
        <v>42</v>
      </c>
      <c r="H231" s="23">
        <v>4200</v>
      </c>
      <c r="I231" s="69">
        <v>8176.03</v>
      </c>
      <c r="J231" s="96">
        <f t="shared" ref="J231:J240" si="11">H231*I231</f>
        <v>34339326</v>
      </c>
    </row>
    <row r="232" spans="1:10">
      <c r="A232" s="167"/>
      <c r="B232" s="169"/>
      <c r="C232" s="169"/>
      <c r="D232" s="9">
        <v>180</v>
      </c>
      <c r="E232" s="20" t="s">
        <v>140</v>
      </c>
      <c r="F232" s="21" t="s">
        <v>16</v>
      </c>
      <c r="G232" s="21">
        <v>64</v>
      </c>
      <c r="H232" s="23">
        <v>40160</v>
      </c>
      <c r="I232" s="69">
        <v>72.63</v>
      </c>
      <c r="J232" s="96">
        <f t="shared" si="11"/>
        <v>2916820.8</v>
      </c>
    </row>
    <row r="233" spans="1:10" ht="22.5">
      <c r="A233" s="167"/>
      <c r="B233" s="169"/>
      <c r="C233" s="169"/>
      <c r="D233" s="9">
        <v>181</v>
      </c>
      <c r="E233" s="20" t="s">
        <v>146</v>
      </c>
      <c r="F233" s="21" t="s">
        <v>16</v>
      </c>
      <c r="G233" s="21">
        <v>13</v>
      </c>
      <c r="H233" s="23">
        <v>19920</v>
      </c>
      <c r="I233" s="69">
        <v>479.08</v>
      </c>
      <c r="J233" s="96">
        <f t="shared" si="11"/>
        <v>9543273.5999999996</v>
      </c>
    </row>
    <row r="234" spans="1:10" ht="22.5">
      <c r="A234" s="167"/>
      <c r="B234" s="169"/>
      <c r="C234" s="169"/>
      <c r="D234" s="9">
        <v>182</v>
      </c>
      <c r="E234" s="20" t="s">
        <v>145</v>
      </c>
      <c r="F234" s="21" t="s">
        <v>17</v>
      </c>
      <c r="G234" s="21">
        <v>51</v>
      </c>
      <c r="H234" s="23">
        <v>121000</v>
      </c>
      <c r="I234" s="69">
        <v>359.35</v>
      </c>
      <c r="J234" s="96">
        <f t="shared" si="11"/>
        <v>43481350</v>
      </c>
    </row>
    <row r="235" spans="1:10" ht="22.5">
      <c r="A235" s="167"/>
      <c r="B235" s="169"/>
      <c r="C235" s="169"/>
      <c r="D235" s="9">
        <v>183</v>
      </c>
      <c r="E235" s="20" t="s">
        <v>202</v>
      </c>
      <c r="F235" s="21" t="s">
        <v>17</v>
      </c>
      <c r="G235" s="21">
        <v>10</v>
      </c>
      <c r="H235" s="23">
        <v>5700</v>
      </c>
      <c r="I235" s="69">
        <v>555.4</v>
      </c>
      <c r="J235" s="96">
        <f t="shared" si="11"/>
        <v>3165780</v>
      </c>
    </row>
    <row r="236" spans="1:10">
      <c r="A236" s="167"/>
      <c r="B236" s="169"/>
      <c r="C236" s="169"/>
      <c r="D236" s="9">
        <v>184</v>
      </c>
      <c r="E236" s="20" t="s">
        <v>203</v>
      </c>
      <c r="F236" s="21" t="s">
        <v>17</v>
      </c>
      <c r="G236" s="21">
        <v>25</v>
      </c>
      <c r="H236" s="23">
        <v>29600</v>
      </c>
      <c r="I236" s="69">
        <v>1110.81</v>
      </c>
      <c r="J236" s="96">
        <f t="shared" si="11"/>
        <v>32879976</v>
      </c>
    </row>
    <row r="237" spans="1:10">
      <c r="A237" s="167"/>
      <c r="B237" s="169"/>
      <c r="C237" s="169"/>
      <c r="D237" s="9">
        <v>185</v>
      </c>
      <c r="E237" s="20" t="s">
        <v>204</v>
      </c>
      <c r="F237" s="21" t="s">
        <v>17</v>
      </c>
      <c r="G237" s="21">
        <v>19</v>
      </c>
      <c r="H237" s="23">
        <v>10850</v>
      </c>
      <c r="I237" s="69">
        <v>659.87</v>
      </c>
      <c r="J237" s="96">
        <f t="shared" si="11"/>
        <v>7159589.5</v>
      </c>
    </row>
    <row r="238" spans="1:10">
      <c r="A238" s="167"/>
      <c r="B238" s="169"/>
      <c r="C238" s="169"/>
      <c r="D238" s="9">
        <v>186</v>
      </c>
      <c r="E238" s="20" t="s">
        <v>205</v>
      </c>
      <c r="F238" s="21" t="s">
        <v>17</v>
      </c>
      <c r="G238" s="21">
        <v>45</v>
      </c>
      <c r="H238" s="23">
        <v>74000</v>
      </c>
      <c r="I238" s="69">
        <v>1313.43</v>
      </c>
      <c r="J238" s="96">
        <f t="shared" si="11"/>
        <v>97193820</v>
      </c>
    </row>
    <row r="239" spans="1:10" ht="33.75">
      <c r="A239" s="167"/>
      <c r="B239" s="169"/>
      <c r="C239" s="169"/>
      <c r="D239" s="9">
        <v>187</v>
      </c>
      <c r="E239" s="20" t="s">
        <v>198</v>
      </c>
      <c r="F239" s="21" t="s">
        <v>17</v>
      </c>
      <c r="G239" s="21">
        <v>17</v>
      </c>
      <c r="H239" s="23">
        <v>9500</v>
      </c>
      <c r="I239" s="69">
        <v>220.83</v>
      </c>
      <c r="J239" s="96">
        <f t="shared" si="11"/>
        <v>2097885</v>
      </c>
    </row>
    <row r="240" spans="1:10" ht="33.75">
      <c r="A240" s="171"/>
      <c r="B240" s="170"/>
      <c r="C240" s="170"/>
      <c r="D240" s="9">
        <v>188</v>
      </c>
      <c r="E240" s="20" t="s">
        <v>199</v>
      </c>
      <c r="F240" s="21" t="s">
        <v>17</v>
      </c>
      <c r="G240" s="21">
        <v>17</v>
      </c>
      <c r="H240" s="23">
        <v>8500</v>
      </c>
      <c r="I240" s="69">
        <v>435.01</v>
      </c>
      <c r="J240" s="96">
        <f t="shared" si="11"/>
        <v>3697585</v>
      </c>
    </row>
    <row r="241" spans="1:10">
      <c r="A241" s="91"/>
      <c r="B241" s="91"/>
      <c r="C241" s="91"/>
      <c r="D241" s="92"/>
      <c r="E241" s="27" t="s">
        <v>171</v>
      </c>
      <c r="F241" s="97"/>
      <c r="G241" s="97"/>
      <c r="H241" s="98"/>
      <c r="I241" s="69"/>
      <c r="J241" s="61">
        <f>SUM(J231:J240)</f>
        <v>236475405.90000001</v>
      </c>
    </row>
    <row r="242" spans="1:10" ht="15" customHeight="1">
      <c r="A242" s="154" t="s">
        <v>135</v>
      </c>
      <c r="B242" s="168" t="s">
        <v>66</v>
      </c>
      <c r="C242" s="168" t="s">
        <v>206</v>
      </c>
      <c r="D242" s="9">
        <v>189</v>
      </c>
      <c r="E242" s="20" t="s">
        <v>207</v>
      </c>
      <c r="F242" s="21" t="s">
        <v>16</v>
      </c>
      <c r="G242" s="21">
        <v>64</v>
      </c>
      <c r="H242" s="11">
        <f>16156+'[1]прил. 1 (2)'!$H$16</f>
        <v>25144</v>
      </c>
      <c r="I242" s="69">
        <v>123.6</v>
      </c>
      <c r="J242" s="67">
        <f t="shared" ref="J242:J259" si="12">H242*I242</f>
        <v>3107798.4</v>
      </c>
    </row>
    <row r="243" spans="1:10">
      <c r="A243" s="154"/>
      <c r="B243" s="169"/>
      <c r="C243" s="169"/>
      <c r="D243" s="9">
        <v>190</v>
      </c>
      <c r="E243" s="20" t="s">
        <v>208</v>
      </c>
      <c r="F243" s="21" t="s">
        <v>16</v>
      </c>
      <c r="G243" s="21">
        <v>24</v>
      </c>
      <c r="H243" s="11">
        <v>4200</v>
      </c>
      <c r="I243" s="69">
        <v>229.82</v>
      </c>
      <c r="J243" s="67">
        <f t="shared" si="12"/>
        <v>965244</v>
      </c>
    </row>
    <row r="244" spans="1:10" ht="33.75">
      <c r="A244" s="154"/>
      <c r="B244" s="169"/>
      <c r="C244" s="169"/>
      <c r="D244" s="9">
        <v>191</v>
      </c>
      <c r="E244" s="20" t="s">
        <v>209</v>
      </c>
      <c r="F244" s="21" t="s">
        <v>15</v>
      </c>
      <c r="G244" s="21">
        <v>2</v>
      </c>
      <c r="H244" s="11">
        <v>24</v>
      </c>
      <c r="I244" s="69">
        <v>42155.41</v>
      </c>
      <c r="J244" s="67">
        <f t="shared" si="12"/>
        <v>1011729.8400000001</v>
      </c>
    </row>
    <row r="245" spans="1:10" ht="22.5">
      <c r="A245" s="154"/>
      <c r="B245" s="169"/>
      <c r="C245" s="169"/>
      <c r="D245" s="9">
        <v>192</v>
      </c>
      <c r="E245" s="20" t="s">
        <v>210</v>
      </c>
      <c r="F245" s="21" t="s">
        <v>15</v>
      </c>
      <c r="G245" s="21">
        <v>47</v>
      </c>
      <c r="H245" s="11">
        <f>150+'[1]прил. 1 (2)'!$H$19</f>
        <v>194</v>
      </c>
      <c r="I245" s="69">
        <v>71627.63</v>
      </c>
      <c r="J245" s="67">
        <f t="shared" si="12"/>
        <v>13895760.220000001</v>
      </c>
    </row>
    <row r="246" spans="1:10" ht="22.5">
      <c r="A246" s="154"/>
      <c r="B246" s="169"/>
      <c r="C246" s="169"/>
      <c r="D246" s="9">
        <v>193</v>
      </c>
      <c r="E246" s="20" t="s">
        <v>211</v>
      </c>
      <c r="F246" s="21" t="s">
        <v>15</v>
      </c>
      <c r="G246" s="21">
        <v>105</v>
      </c>
      <c r="H246" s="11">
        <v>890</v>
      </c>
      <c r="I246" s="69">
        <v>17991.689999999999</v>
      </c>
      <c r="J246" s="67">
        <f t="shared" si="12"/>
        <v>16012604.1</v>
      </c>
    </row>
    <row r="247" spans="1:10" ht="33.75">
      <c r="A247" s="154"/>
      <c r="B247" s="169"/>
      <c r="C247" s="169"/>
      <c r="D247" s="9">
        <v>194</v>
      </c>
      <c r="E247" s="20" t="s">
        <v>212</v>
      </c>
      <c r="F247" s="21" t="s">
        <v>141</v>
      </c>
      <c r="G247" s="21">
        <v>24</v>
      </c>
      <c r="H247" s="11">
        <v>70</v>
      </c>
      <c r="I247" s="69">
        <v>40071.129999999997</v>
      </c>
      <c r="J247" s="67">
        <f t="shared" si="12"/>
        <v>2804979.0999999996</v>
      </c>
    </row>
    <row r="248" spans="1:10">
      <c r="A248" s="154"/>
      <c r="B248" s="169"/>
      <c r="C248" s="169"/>
      <c r="D248" s="9">
        <v>195</v>
      </c>
      <c r="E248" s="20" t="s">
        <v>213</v>
      </c>
      <c r="F248" s="21" t="s">
        <v>16</v>
      </c>
      <c r="G248" s="21">
        <v>49</v>
      </c>
      <c r="H248" s="11">
        <f>18000+'[1]прил. 1 (2)'!$H$22</f>
        <v>21300</v>
      </c>
      <c r="I248" s="69">
        <v>556.51</v>
      </c>
      <c r="J248" s="67">
        <f t="shared" si="12"/>
        <v>11853663</v>
      </c>
    </row>
    <row r="249" spans="1:10">
      <c r="A249" s="154"/>
      <c r="B249" s="169"/>
      <c r="C249" s="169"/>
      <c r="D249" s="9">
        <v>196</v>
      </c>
      <c r="E249" s="20" t="s">
        <v>214</v>
      </c>
      <c r="F249" s="21" t="s">
        <v>17</v>
      </c>
      <c r="G249" s="21">
        <v>70</v>
      </c>
      <c r="H249" s="11">
        <v>27000</v>
      </c>
      <c r="I249" s="69">
        <v>1038.6400000000001</v>
      </c>
      <c r="J249" s="67">
        <f t="shared" si="12"/>
        <v>28043280.000000004</v>
      </c>
    </row>
    <row r="250" spans="1:10">
      <c r="A250" s="154"/>
      <c r="B250" s="169"/>
      <c r="C250" s="169"/>
      <c r="D250" s="9">
        <v>197</v>
      </c>
      <c r="E250" s="20" t="s">
        <v>215</v>
      </c>
      <c r="F250" s="21" t="s">
        <v>16</v>
      </c>
      <c r="G250" s="21">
        <v>44</v>
      </c>
      <c r="H250" s="11">
        <v>6990</v>
      </c>
      <c r="I250" s="69">
        <v>196.27</v>
      </c>
      <c r="J250" s="67">
        <f t="shared" si="12"/>
        <v>1371927.3</v>
      </c>
    </row>
    <row r="251" spans="1:10">
      <c r="A251" s="154"/>
      <c r="B251" s="169"/>
      <c r="C251" s="169"/>
      <c r="D251" s="9">
        <v>198</v>
      </c>
      <c r="E251" s="20" t="s">
        <v>216</v>
      </c>
      <c r="F251" s="21" t="s">
        <v>17</v>
      </c>
      <c r="G251" s="21">
        <v>10</v>
      </c>
      <c r="H251" s="11">
        <v>1500</v>
      </c>
      <c r="I251" s="69">
        <v>449.1</v>
      </c>
      <c r="J251" s="67">
        <f t="shared" si="12"/>
        <v>673650</v>
      </c>
    </row>
    <row r="252" spans="1:10">
      <c r="A252" s="154"/>
      <c r="B252" s="169"/>
      <c r="C252" s="169"/>
      <c r="D252" s="9">
        <v>199</v>
      </c>
      <c r="E252" s="20" t="s">
        <v>218</v>
      </c>
      <c r="F252" s="21" t="s">
        <v>217</v>
      </c>
      <c r="G252" s="21">
        <v>13</v>
      </c>
      <c r="H252" s="11">
        <v>150</v>
      </c>
      <c r="I252" s="69">
        <v>32729.83</v>
      </c>
      <c r="J252" s="67">
        <f t="shared" si="12"/>
        <v>4909474.5</v>
      </c>
    </row>
    <row r="253" spans="1:10">
      <c r="A253" s="154"/>
      <c r="B253" s="169"/>
      <c r="C253" s="169"/>
      <c r="D253" s="9">
        <v>200</v>
      </c>
      <c r="E253" s="20" t="s">
        <v>219</v>
      </c>
      <c r="F253" s="21" t="s">
        <v>16</v>
      </c>
      <c r="G253" s="21">
        <v>192</v>
      </c>
      <c r="H253" s="11">
        <v>65190</v>
      </c>
      <c r="I253" s="69">
        <v>382.93</v>
      </c>
      <c r="J253" s="67">
        <f t="shared" si="12"/>
        <v>24963206.699999999</v>
      </c>
    </row>
    <row r="254" spans="1:10" ht="22.5">
      <c r="A254" s="154"/>
      <c r="B254" s="169"/>
      <c r="C254" s="169"/>
      <c r="D254" s="9">
        <v>201</v>
      </c>
      <c r="E254" s="20" t="s">
        <v>220</v>
      </c>
      <c r="F254" s="21" t="s">
        <v>221</v>
      </c>
      <c r="G254" s="21">
        <v>124</v>
      </c>
      <c r="H254" s="11">
        <v>400</v>
      </c>
      <c r="I254" s="69">
        <v>159735.38</v>
      </c>
      <c r="J254" s="67">
        <f t="shared" si="12"/>
        <v>63894152</v>
      </c>
    </row>
    <row r="255" spans="1:10" ht="22.5">
      <c r="A255" s="154"/>
      <c r="B255" s="169"/>
      <c r="C255" s="169"/>
      <c r="D255" s="9">
        <v>202</v>
      </c>
      <c r="E255" s="20" t="s">
        <v>222</v>
      </c>
      <c r="F255" s="21" t="s">
        <v>141</v>
      </c>
      <c r="G255" s="21">
        <v>68</v>
      </c>
      <c r="H255" s="11">
        <v>280</v>
      </c>
      <c r="I255" s="69">
        <v>10827.42</v>
      </c>
      <c r="J255" s="67">
        <f t="shared" si="12"/>
        <v>3031677.6</v>
      </c>
    </row>
    <row r="256" spans="1:10" ht="22.5">
      <c r="A256" s="154"/>
      <c r="B256" s="169"/>
      <c r="C256" s="169"/>
      <c r="D256" s="9">
        <v>203</v>
      </c>
      <c r="E256" s="20" t="s">
        <v>223</v>
      </c>
      <c r="F256" s="21" t="s">
        <v>15</v>
      </c>
      <c r="G256" s="21">
        <v>5</v>
      </c>
      <c r="H256" s="11">
        <v>128</v>
      </c>
      <c r="I256" s="69">
        <v>248725.33</v>
      </c>
      <c r="J256" s="67">
        <f t="shared" si="12"/>
        <v>31836842.239999998</v>
      </c>
    </row>
    <row r="257" spans="1:10" ht="22.5">
      <c r="A257" s="154"/>
      <c r="B257" s="169"/>
      <c r="C257" s="169"/>
      <c r="D257" s="9">
        <v>204</v>
      </c>
      <c r="E257" s="20" t="s">
        <v>224</v>
      </c>
      <c r="F257" s="21" t="s">
        <v>15</v>
      </c>
      <c r="G257" s="21">
        <v>43</v>
      </c>
      <c r="H257" s="11">
        <v>429</v>
      </c>
      <c r="I257" s="69">
        <v>4863.8100000000004</v>
      </c>
      <c r="J257" s="67">
        <f t="shared" si="12"/>
        <v>2086574.4900000002</v>
      </c>
    </row>
    <row r="258" spans="1:10" ht="22.5">
      <c r="A258" s="154"/>
      <c r="B258" s="169"/>
      <c r="C258" s="169"/>
      <c r="D258" s="9">
        <v>205</v>
      </c>
      <c r="E258" s="20" t="s">
        <v>225</v>
      </c>
      <c r="F258" s="21" t="s">
        <v>149</v>
      </c>
      <c r="G258" s="21">
        <v>123</v>
      </c>
      <c r="H258" s="11">
        <v>180</v>
      </c>
      <c r="I258" s="69">
        <v>96541.2</v>
      </c>
      <c r="J258" s="67">
        <f t="shared" si="12"/>
        <v>17377416</v>
      </c>
    </row>
    <row r="259" spans="1:10" ht="22.5">
      <c r="A259" s="154"/>
      <c r="B259" s="170"/>
      <c r="C259" s="170"/>
      <c r="D259" s="9">
        <v>206</v>
      </c>
      <c r="E259" s="20" t="s">
        <v>226</v>
      </c>
      <c r="F259" s="21" t="s">
        <v>132</v>
      </c>
      <c r="G259" s="21">
        <v>230</v>
      </c>
      <c r="H259" s="11">
        <v>14170</v>
      </c>
      <c r="I259" s="69">
        <v>619.63</v>
      </c>
      <c r="J259" s="67">
        <f t="shared" si="12"/>
        <v>8780157.0999999996</v>
      </c>
    </row>
    <row r="260" spans="1:10">
      <c r="A260" s="99"/>
      <c r="B260" s="99"/>
      <c r="C260" s="99"/>
      <c r="D260" s="100"/>
      <c r="E260" s="101" t="s">
        <v>227</v>
      </c>
      <c r="F260" s="100"/>
      <c r="G260" s="100"/>
      <c r="I260" s="102"/>
      <c r="J260" s="62">
        <f>SUM(J242:J259)</f>
        <v>236620136.59000003</v>
      </c>
    </row>
    <row r="261" spans="1:10">
      <c r="A261" s="103"/>
      <c r="B261" s="103"/>
      <c r="C261" s="103"/>
      <c r="D261" s="103"/>
      <c r="E261" s="101" t="s">
        <v>228</v>
      </c>
      <c r="F261" s="103"/>
      <c r="G261" s="103"/>
      <c r="H261" s="103"/>
      <c r="I261" s="103"/>
      <c r="J261" s="62">
        <f>J8+J14+J16+J25+J30+J34+J52+J60+J69+J78+J88+J91+J98+J102+J112+J115+J117+J129+J135+J138+J145+J147+J152+J155+J158+J160+J163+J169+J177+J181+J183+J187+J193+J210+J225+J230+J241+J260</f>
        <v>2124187531.27</v>
      </c>
    </row>
    <row r="262" spans="1:10">
      <c r="A262" s="111" t="s">
        <v>301</v>
      </c>
      <c r="B262" s="116"/>
      <c r="C262" s="116"/>
      <c r="D262" s="116"/>
      <c r="E262" s="116"/>
      <c r="F262" s="116"/>
      <c r="G262" s="117"/>
      <c r="H262" s="112"/>
      <c r="I262" s="113"/>
      <c r="J262" s="114"/>
    </row>
    <row r="263" spans="1:10">
      <c r="A263" s="111" t="s">
        <v>302</v>
      </c>
      <c r="B263" s="116"/>
      <c r="C263" s="116"/>
      <c r="D263" s="116"/>
      <c r="E263" s="116"/>
      <c r="F263" s="116"/>
      <c r="G263" s="117"/>
      <c r="H263" s="115"/>
      <c r="I263" s="113"/>
      <c r="J263" s="114"/>
    </row>
    <row r="264" spans="1:10">
      <c r="A264" s="111" t="s">
        <v>303</v>
      </c>
      <c r="B264" s="116"/>
      <c r="C264" s="116"/>
      <c r="D264" s="116"/>
      <c r="E264" s="116"/>
      <c r="F264" s="116"/>
      <c r="G264" s="117"/>
      <c r="H264" s="115"/>
      <c r="I264" s="113"/>
      <c r="J264" s="114"/>
    </row>
    <row r="265" spans="1:10">
      <c r="A265" s="116"/>
      <c r="B265" s="116"/>
      <c r="C265" s="116"/>
      <c r="D265" s="116"/>
      <c r="E265" s="116"/>
      <c r="F265" s="116"/>
      <c r="G265" s="117"/>
      <c r="H265" s="115"/>
      <c r="I265" s="113"/>
      <c r="J265" s="114"/>
    </row>
    <row r="266" spans="1:10">
      <c r="A266" s="116"/>
      <c r="B266" s="116"/>
      <c r="C266" s="116"/>
      <c r="D266" s="116"/>
      <c r="E266" s="116"/>
      <c r="F266" s="116"/>
      <c r="G266" s="117"/>
      <c r="H266" s="115"/>
      <c r="I266" s="113"/>
      <c r="J266" s="114"/>
    </row>
    <row r="267" spans="1:10">
      <c r="C267" s="115" t="s">
        <v>304</v>
      </c>
      <c r="D267" s="116"/>
      <c r="E267" s="116"/>
      <c r="F267" s="116"/>
      <c r="G267" s="115" t="s">
        <v>305</v>
      </c>
      <c r="H267" s="115"/>
      <c r="I267" s="113"/>
      <c r="J267" s="114"/>
    </row>
    <row r="268" spans="1:10">
      <c r="A268" s="113"/>
      <c r="B268" s="113"/>
      <c r="C268" s="113"/>
      <c r="D268" s="113"/>
      <c r="E268" s="113"/>
      <c r="F268" s="113"/>
      <c r="G268" s="113"/>
      <c r="H268" s="113"/>
      <c r="I268" s="113"/>
      <c r="J268" s="114"/>
    </row>
    <row r="269" spans="1:10">
      <c r="A269" s="113"/>
      <c r="B269" s="113"/>
      <c r="C269" s="113"/>
      <c r="D269" s="113"/>
      <c r="E269" s="113"/>
      <c r="F269" s="113"/>
      <c r="G269" s="113"/>
      <c r="H269" s="113"/>
      <c r="I269" s="113"/>
      <c r="J269" s="114"/>
    </row>
  </sheetData>
  <mergeCells count="101">
    <mergeCell ref="A242:A259"/>
    <mergeCell ref="B242:B259"/>
    <mergeCell ref="B188:B192"/>
    <mergeCell ref="A194:A209"/>
    <mergeCell ref="A188:A192"/>
    <mergeCell ref="B194:B209"/>
    <mergeCell ref="A226:A229"/>
    <mergeCell ref="B226:B229"/>
    <mergeCell ref="C188:C192"/>
    <mergeCell ref="C194:C209"/>
    <mergeCell ref="C242:C259"/>
    <mergeCell ref="A211:A224"/>
    <mergeCell ref="B211:B224"/>
    <mergeCell ref="C211:C224"/>
    <mergeCell ref="C231:C240"/>
    <mergeCell ref="C226:C229"/>
    <mergeCell ref="A231:A240"/>
    <mergeCell ref="B231:B240"/>
    <mergeCell ref="A178:A181"/>
    <mergeCell ref="A170:A176"/>
    <mergeCell ref="A164:A169"/>
    <mergeCell ref="A161:A162"/>
    <mergeCell ref="B184:B185"/>
    <mergeCell ref="A156:A158"/>
    <mergeCell ref="A184:A185"/>
    <mergeCell ref="B156:B158"/>
    <mergeCell ref="C184:C185"/>
    <mergeCell ref="B161:B162"/>
    <mergeCell ref="C178:C181"/>
    <mergeCell ref="B178:B181"/>
    <mergeCell ref="B170:B176"/>
    <mergeCell ref="B164:B169"/>
    <mergeCell ref="C161:C162"/>
    <mergeCell ref="C170:C176"/>
    <mergeCell ref="C164:C169"/>
    <mergeCell ref="C156:C158"/>
    <mergeCell ref="A153:A155"/>
    <mergeCell ref="B116:B117"/>
    <mergeCell ref="B118:B129"/>
    <mergeCell ref="C153:C155"/>
    <mergeCell ref="C89:C90"/>
    <mergeCell ref="A92:D92"/>
    <mergeCell ref="B139:B144"/>
    <mergeCell ref="B148:B150"/>
    <mergeCell ref="B153:B155"/>
    <mergeCell ref="A93:A97"/>
    <mergeCell ref="A116:A117"/>
    <mergeCell ref="A103:A111"/>
    <mergeCell ref="A113:A115"/>
    <mergeCell ref="A118:A129"/>
    <mergeCell ref="C136:C137"/>
    <mergeCell ref="C113:C115"/>
    <mergeCell ref="B89:B90"/>
    <mergeCell ref="C93:C96"/>
    <mergeCell ref="B99:B101"/>
    <mergeCell ref="C130:C134"/>
    <mergeCell ref="C116:C117"/>
    <mergeCell ref="A136:A137"/>
    <mergeCell ref="A148:A150"/>
    <mergeCell ref="A139:A144"/>
    <mergeCell ref="B136:B137"/>
    <mergeCell ref="B130:B135"/>
    <mergeCell ref="A99:A101"/>
    <mergeCell ref="B93:B97"/>
    <mergeCell ref="A89:A90"/>
    <mergeCell ref="C139:C143"/>
    <mergeCell ref="C148:C150"/>
    <mergeCell ref="D54:J54"/>
    <mergeCell ref="A32:A51"/>
    <mergeCell ref="D32:J32"/>
    <mergeCell ref="C103:C111"/>
    <mergeCell ref="A130:A135"/>
    <mergeCell ref="C99:C101"/>
    <mergeCell ref="B113:B115"/>
    <mergeCell ref="B103:B111"/>
    <mergeCell ref="C118:C129"/>
    <mergeCell ref="A79:A87"/>
    <mergeCell ref="C79:C87"/>
    <mergeCell ref="B79:B87"/>
    <mergeCell ref="C71:C77"/>
    <mergeCell ref="A71:A77"/>
    <mergeCell ref="B71:B77"/>
    <mergeCell ref="C32:C51"/>
    <mergeCell ref="A54:A68"/>
    <mergeCell ref="E1:J1"/>
    <mergeCell ref="D2:F2"/>
    <mergeCell ref="A3:J4"/>
    <mergeCell ref="A9:A13"/>
    <mergeCell ref="B9:B13"/>
    <mergeCell ref="C9:C13"/>
    <mergeCell ref="D17:J17"/>
    <mergeCell ref="D26:J26"/>
    <mergeCell ref="D61:J61"/>
    <mergeCell ref="D35:J35"/>
    <mergeCell ref="B54:B68"/>
    <mergeCell ref="C54:C68"/>
    <mergeCell ref="B32:B51"/>
    <mergeCell ref="A16:D16"/>
    <mergeCell ref="C17:C29"/>
    <mergeCell ref="A17:A29"/>
    <mergeCell ref="B17:B2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8"/>
  <sheetViews>
    <sheetView tabSelected="1" topLeftCell="A4" workbookViewId="0">
      <selection activeCell="I6" sqref="I6"/>
    </sheetView>
  </sheetViews>
  <sheetFormatPr defaultRowHeight="15"/>
  <cols>
    <col min="1" max="1" width="8.85546875" style="127" customWidth="1"/>
    <col min="2" max="2" width="23" style="126" customWidth="1"/>
    <col min="3" max="3" width="10.85546875" style="127" customWidth="1"/>
    <col min="4" max="4" width="11.7109375" style="127" customWidth="1"/>
    <col min="5" max="5" width="8.28515625" style="126" customWidth="1"/>
    <col min="6" max="6" width="16.28515625" style="126" customWidth="1"/>
    <col min="7" max="248" width="9.140625" style="126"/>
    <col min="249" max="249" width="4.42578125" style="126" customWidth="1"/>
    <col min="250" max="250" width="23" style="126" customWidth="1"/>
    <col min="251" max="251" width="14.140625" style="126" customWidth="1"/>
    <col min="252" max="252" width="7.28515625" style="126" customWidth="1"/>
    <col min="253" max="253" width="11.7109375" style="126" customWidth="1"/>
    <col min="254" max="254" width="9.85546875" style="126" customWidth="1"/>
    <col min="255" max="255" width="10.28515625" style="126" customWidth="1"/>
    <col min="256" max="256" width="10.5703125" style="126" customWidth="1"/>
    <col min="257" max="257" width="9.140625" style="126"/>
    <col min="258" max="258" width="10.85546875" style="126" customWidth="1"/>
    <col min="259" max="259" width="10.7109375" style="126" customWidth="1"/>
    <col min="260" max="260" width="9.140625" style="126"/>
    <col min="261" max="261" width="11.5703125" style="126" customWidth="1"/>
    <col min="262" max="504" width="9.140625" style="126"/>
    <col min="505" max="505" width="4.42578125" style="126" customWidth="1"/>
    <col min="506" max="506" width="23" style="126" customWidth="1"/>
    <col min="507" max="507" width="14.140625" style="126" customWidth="1"/>
    <col min="508" max="508" width="7.28515625" style="126" customWidth="1"/>
    <col min="509" max="509" width="11.7109375" style="126" customWidth="1"/>
    <col min="510" max="510" width="9.85546875" style="126" customWidth="1"/>
    <col min="511" max="511" width="10.28515625" style="126" customWidth="1"/>
    <col min="512" max="512" width="10.5703125" style="126" customWidth="1"/>
    <col min="513" max="513" width="9.140625" style="126"/>
    <col min="514" max="514" width="10.85546875" style="126" customWidth="1"/>
    <col min="515" max="515" width="10.7109375" style="126" customWidth="1"/>
    <col min="516" max="516" width="9.140625" style="126"/>
    <col min="517" max="517" width="11.5703125" style="126" customWidth="1"/>
    <col min="518" max="760" width="9.140625" style="126"/>
    <col min="761" max="761" width="4.42578125" style="126" customWidth="1"/>
    <col min="762" max="762" width="23" style="126" customWidth="1"/>
    <col min="763" max="763" width="14.140625" style="126" customWidth="1"/>
    <col min="764" max="764" width="7.28515625" style="126" customWidth="1"/>
    <col min="765" max="765" width="11.7109375" style="126" customWidth="1"/>
    <col min="766" max="766" width="9.85546875" style="126" customWidth="1"/>
    <col min="767" max="767" width="10.28515625" style="126" customWidth="1"/>
    <col min="768" max="768" width="10.5703125" style="126" customWidth="1"/>
    <col min="769" max="769" width="9.140625" style="126"/>
    <col min="770" max="770" width="10.85546875" style="126" customWidth="1"/>
    <col min="771" max="771" width="10.7109375" style="126" customWidth="1"/>
    <col min="772" max="772" width="9.140625" style="126"/>
    <col min="773" max="773" width="11.5703125" style="126" customWidth="1"/>
    <col min="774" max="1016" width="9.140625" style="126"/>
    <col min="1017" max="1017" width="4.42578125" style="126" customWidth="1"/>
    <col min="1018" max="1018" width="23" style="126" customWidth="1"/>
    <col min="1019" max="1019" width="14.140625" style="126" customWidth="1"/>
    <col min="1020" max="1020" width="7.28515625" style="126" customWidth="1"/>
    <col min="1021" max="1021" width="11.7109375" style="126" customWidth="1"/>
    <col min="1022" max="1022" width="9.85546875" style="126" customWidth="1"/>
    <col min="1023" max="1023" width="10.28515625" style="126" customWidth="1"/>
    <col min="1024" max="1024" width="10.5703125" style="126" customWidth="1"/>
    <col min="1025" max="1025" width="9.140625" style="126"/>
    <col min="1026" max="1026" width="10.85546875" style="126" customWidth="1"/>
    <col min="1027" max="1027" width="10.7109375" style="126" customWidth="1"/>
    <col min="1028" max="1028" width="9.140625" style="126"/>
    <col min="1029" max="1029" width="11.5703125" style="126" customWidth="1"/>
    <col min="1030" max="1272" width="9.140625" style="126"/>
    <col min="1273" max="1273" width="4.42578125" style="126" customWidth="1"/>
    <col min="1274" max="1274" width="23" style="126" customWidth="1"/>
    <col min="1275" max="1275" width="14.140625" style="126" customWidth="1"/>
    <col min="1276" max="1276" width="7.28515625" style="126" customWidth="1"/>
    <col min="1277" max="1277" width="11.7109375" style="126" customWidth="1"/>
    <col min="1278" max="1278" width="9.85546875" style="126" customWidth="1"/>
    <col min="1279" max="1279" width="10.28515625" style="126" customWidth="1"/>
    <col min="1280" max="1280" width="10.5703125" style="126" customWidth="1"/>
    <col min="1281" max="1281" width="9.140625" style="126"/>
    <col min="1282" max="1282" width="10.85546875" style="126" customWidth="1"/>
    <col min="1283" max="1283" width="10.7109375" style="126" customWidth="1"/>
    <col min="1284" max="1284" width="9.140625" style="126"/>
    <col min="1285" max="1285" width="11.5703125" style="126" customWidth="1"/>
    <col min="1286" max="1528" width="9.140625" style="126"/>
    <col min="1529" max="1529" width="4.42578125" style="126" customWidth="1"/>
    <col min="1530" max="1530" width="23" style="126" customWidth="1"/>
    <col min="1531" max="1531" width="14.140625" style="126" customWidth="1"/>
    <col min="1532" max="1532" width="7.28515625" style="126" customWidth="1"/>
    <col min="1533" max="1533" width="11.7109375" style="126" customWidth="1"/>
    <col min="1534" max="1534" width="9.85546875" style="126" customWidth="1"/>
    <col min="1535" max="1535" width="10.28515625" style="126" customWidth="1"/>
    <col min="1536" max="1536" width="10.5703125" style="126" customWidth="1"/>
    <col min="1537" max="1537" width="9.140625" style="126"/>
    <col min="1538" max="1538" width="10.85546875" style="126" customWidth="1"/>
    <col min="1539" max="1539" width="10.7109375" style="126" customWidth="1"/>
    <col min="1540" max="1540" width="9.140625" style="126"/>
    <col min="1541" max="1541" width="11.5703125" style="126" customWidth="1"/>
    <col min="1542" max="1784" width="9.140625" style="126"/>
    <col min="1785" max="1785" width="4.42578125" style="126" customWidth="1"/>
    <col min="1786" max="1786" width="23" style="126" customWidth="1"/>
    <col min="1787" max="1787" width="14.140625" style="126" customWidth="1"/>
    <col min="1788" max="1788" width="7.28515625" style="126" customWidth="1"/>
    <col min="1789" max="1789" width="11.7109375" style="126" customWidth="1"/>
    <col min="1790" max="1790" width="9.85546875" style="126" customWidth="1"/>
    <col min="1791" max="1791" width="10.28515625" style="126" customWidth="1"/>
    <col min="1792" max="1792" width="10.5703125" style="126" customWidth="1"/>
    <col min="1793" max="1793" width="9.140625" style="126"/>
    <col min="1794" max="1794" width="10.85546875" style="126" customWidth="1"/>
    <col min="1795" max="1795" width="10.7109375" style="126" customWidth="1"/>
    <col min="1796" max="1796" width="9.140625" style="126"/>
    <col min="1797" max="1797" width="11.5703125" style="126" customWidth="1"/>
    <col min="1798" max="2040" width="9.140625" style="126"/>
    <col min="2041" max="2041" width="4.42578125" style="126" customWidth="1"/>
    <col min="2042" max="2042" width="23" style="126" customWidth="1"/>
    <col min="2043" max="2043" width="14.140625" style="126" customWidth="1"/>
    <col min="2044" max="2044" width="7.28515625" style="126" customWidth="1"/>
    <col min="2045" max="2045" width="11.7109375" style="126" customWidth="1"/>
    <col min="2046" max="2046" width="9.85546875" style="126" customWidth="1"/>
    <col min="2047" max="2047" width="10.28515625" style="126" customWidth="1"/>
    <col min="2048" max="2048" width="10.5703125" style="126" customWidth="1"/>
    <col min="2049" max="2049" width="9.140625" style="126"/>
    <col min="2050" max="2050" width="10.85546875" style="126" customWidth="1"/>
    <col min="2051" max="2051" width="10.7109375" style="126" customWidth="1"/>
    <col min="2052" max="2052" width="9.140625" style="126"/>
    <col min="2053" max="2053" width="11.5703125" style="126" customWidth="1"/>
    <col min="2054" max="2296" width="9.140625" style="126"/>
    <col min="2297" max="2297" width="4.42578125" style="126" customWidth="1"/>
    <col min="2298" max="2298" width="23" style="126" customWidth="1"/>
    <col min="2299" max="2299" width="14.140625" style="126" customWidth="1"/>
    <col min="2300" max="2300" width="7.28515625" style="126" customWidth="1"/>
    <col min="2301" max="2301" width="11.7109375" style="126" customWidth="1"/>
    <col min="2302" max="2302" width="9.85546875" style="126" customWidth="1"/>
    <col min="2303" max="2303" width="10.28515625" style="126" customWidth="1"/>
    <col min="2304" max="2304" width="10.5703125" style="126" customWidth="1"/>
    <col min="2305" max="2305" width="9.140625" style="126"/>
    <col min="2306" max="2306" width="10.85546875" style="126" customWidth="1"/>
    <col min="2307" max="2307" width="10.7109375" style="126" customWidth="1"/>
    <col min="2308" max="2308" width="9.140625" style="126"/>
    <col min="2309" max="2309" width="11.5703125" style="126" customWidth="1"/>
    <col min="2310" max="2552" width="9.140625" style="126"/>
    <col min="2553" max="2553" width="4.42578125" style="126" customWidth="1"/>
    <col min="2554" max="2554" width="23" style="126" customWidth="1"/>
    <col min="2555" max="2555" width="14.140625" style="126" customWidth="1"/>
    <col min="2556" max="2556" width="7.28515625" style="126" customWidth="1"/>
    <col min="2557" max="2557" width="11.7109375" style="126" customWidth="1"/>
    <col min="2558" max="2558" width="9.85546875" style="126" customWidth="1"/>
    <col min="2559" max="2559" width="10.28515625" style="126" customWidth="1"/>
    <col min="2560" max="2560" width="10.5703125" style="126" customWidth="1"/>
    <col min="2561" max="2561" width="9.140625" style="126"/>
    <col min="2562" max="2562" width="10.85546875" style="126" customWidth="1"/>
    <col min="2563" max="2563" width="10.7109375" style="126" customWidth="1"/>
    <col min="2564" max="2564" width="9.140625" style="126"/>
    <col min="2565" max="2565" width="11.5703125" style="126" customWidth="1"/>
    <col min="2566" max="2808" width="9.140625" style="126"/>
    <col min="2809" max="2809" width="4.42578125" style="126" customWidth="1"/>
    <col min="2810" max="2810" width="23" style="126" customWidth="1"/>
    <col min="2811" max="2811" width="14.140625" style="126" customWidth="1"/>
    <col min="2812" max="2812" width="7.28515625" style="126" customWidth="1"/>
    <col min="2813" max="2813" width="11.7109375" style="126" customWidth="1"/>
    <col min="2814" max="2814" width="9.85546875" style="126" customWidth="1"/>
    <col min="2815" max="2815" width="10.28515625" style="126" customWidth="1"/>
    <col min="2816" max="2816" width="10.5703125" style="126" customWidth="1"/>
    <col min="2817" max="2817" width="9.140625" style="126"/>
    <col min="2818" max="2818" width="10.85546875" style="126" customWidth="1"/>
    <col min="2819" max="2819" width="10.7109375" style="126" customWidth="1"/>
    <col min="2820" max="2820" width="9.140625" style="126"/>
    <col min="2821" max="2821" width="11.5703125" style="126" customWidth="1"/>
    <col min="2822" max="3064" width="9.140625" style="126"/>
    <col min="3065" max="3065" width="4.42578125" style="126" customWidth="1"/>
    <col min="3066" max="3066" width="23" style="126" customWidth="1"/>
    <col min="3067" max="3067" width="14.140625" style="126" customWidth="1"/>
    <col min="3068" max="3068" width="7.28515625" style="126" customWidth="1"/>
    <col min="3069" max="3069" width="11.7109375" style="126" customWidth="1"/>
    <col min="3070" max="3070" width="9.85546875" style="126" customWidth="1"/>
    <col min="3071" max="3071" width="10.28515625" style="126" customWidth="1"/>
    <col min="3072" max="3072" width="10.5703125" style="126" customWidth="1"/>
    <col min="3073" max="3073" width="9.140625" style="126"/>
    <col min="3074" max="3074" width="10.85546875" style="126" customWidth="1"/>
    <col min="3075" max="3075" width="10.7109375" style="126" customWidth="1"/>
    <col min="3076" max="3076" width="9.140625" style="126"/>
    <col min="3077" max="3077" width="11.5703125" style="126" customWidth="1"/>
    <col min="3078" max="3320" width="9.140625" style="126"/>
    <col min="3321" max="3321" width="4.42578125" style="126" customWidth="1"/>
    <col min="3322" max="3322" width="23" style="126" customWidth="1"/>
    <col min="3323" max="3323" width="14.140625" style="126" customWidth="1"/>
    <col min="3324" max="3324" width="7.28515625" style="126" customWidth="1"/>
    <col min="3325" max="3325" width="11.7109375" style="126" customWidth="1"/>
    <col min="3326" max="3326" width="9.85546875" style="126" customWidth="1"/>
    <col min="3327" max="3327" width="10.28515625" style="126" customWidth="1"/>
    <col min="3328" max="3328" width="10.5703125" style="126" customWidth="1"/>
    <col min="3329" max="3329" width="9.140625" style="126"/>
    <col min="3330" max="3330" width="10.85546875" style="126" customWidth="1"/>
    <col min="3331" max="3331" width="10.7109375" style="126" customWidth="1"/>
    <col min="3332" max="3332" width="9.140625" style="126"/>
    <col min="3333" max="3333" width="11.5703125" style="126" customWidth="1"/>
    <col min="3334" max="3576" width="9.140625" style="126"/>
    <col min="3577" max="3577" width="4.42578125" style="126" customWidth="1"/>
    <col min="3578" max="3578" width="23" style="126" customWidth="1"/>
    <col min="3579" max="3579" width="14.140625" style="126" customWidth="1"/>
    <col min="3580" max="3580" width="7.28515625" style="126" customWidth="1"/>
    <col min="3581" max="3581" width="11.7109375" style="126" customWidth="1"/>
    <col min="3582" max="3582" width="9.85546875" style="126" customWidth="1"/>
    <col min="3583" max="3583" width="10.28515625" style="126" customWidth="1"/>
    <col min="3584" max="3584" width="10.5703125" style="126" customWidth="1"/>
    <col min="3585" max="3585" width="9.140625" style="126"/>
    <col min="3586" max="3586" width="10.85546875" style="126" customWidth="1"/>
    <col min="3587" max="3587" width="10.7109375" style="126" customWidth="1"/>
    <col min="3588" max="3588" width="9.140625" style="126"/>
    <col min="3589" max="3589" width="11.5703125" style="126" customWidth="1"/>
    <col min="3590" max="3832" width="9.140625" style="126"/>
    <col min="3833" max="3833" width="4.42578125" style="126" customWidth="1"/>
    <col min="3834" max="3834" width="23" style="126" customWidth="1"/>
    <col min="3835" max="3835" width="14.140625" style="126" customWidth="1"/>
    <col min="3836" max="3836" width="7.28515625" style="126" customWidth="1"/>
    <col min="3837" max="3837" width="11.7109375" style="126" customWidth="1"/>
    <col min="3838" max="3838" width="9.85546875" style="126" customWidth="1"/>
    <col min="3839" max="3839" width="10.28515625" style="126" customWidth="1"/>
    <col min="3840" max="3840" width="10.5703125" style="126" customWidth="1"/>
    <col min="3841" max="3841" width="9.140625" style="126"/>
    <col min="3842" max="3842" width="10.85546875" style="126" customWidth="1"/>
    <col min="3843" max="3843" width="10.7109375" style="126" customWidth="1"/>
    <col min="3844" max="3844" width="9.140625" style="126"/>
    <col min="3845" max="3845" width="11.5703125" style="126" customWidth="1"/>
    <col min="3846" max="4088" width="9.140625" style="126"/>
    <col min="4089" max="4089" width="4.42578125" style="126" customWidth="1"/>
    <col min="4090" max="4090" width="23" style="126" customWidth="1"/>
    <col min="4091" max="4091" width="14.140625" style="126" customWidth="1"/>
    <col min="4092" max="4092" width="7.28515625" style="126" customWidth="1"/>
    <col min="4093" max="4093" width="11.7109375" style="126" customWidth="1"/>
    <col min="4094" max="4094" width="9.85546875" style="126" customWidth="1"/>
    <col min="4095" max="4095" width="10.28515625" style="126" customWidth="1"/>
    <col min="4096" max="4096" width="10.5703125" style="126" customWidth="1"/>
    <col min="4097" max="4097" width="9.140625" style="126"/>
    <col min="4098" max="4098" width="10.85546875" style="126" customWidth="1"/>
    <col min="4099" max="4099" width="10.7109375" style="126" customWidth="1"/>
    <col min="4100" max="4100" width="9.140625" style="126"/>
    <col min="4101" max="4101" width="11.5703125" style="126" customWidth="1"/>
    <col min="4102" max="4344" width="9.140625" style="126"/>
    <col min="4345" max="4345" width="4.42578125" style="126" customWidth="1"/>
    <col min="4346" max="4346" width="23" style="126" customWidth="1"/>
    <col min="4347" max="4347" width="14.140625" style="126" customWidth="1"/>
    <col min="4348" max="4348" width="7.28515625" style="126" customWidth="1"/>
    <col min="4349" max="4349" width="11.7109375" style="126" customWidth="1"/>
    <col min="4350" max="4350" width="9.85546875" style="126" customWidth="1"/>
    <col min="4351" max="4351" width="10.28515625" style="126" customWidth="1"/>
    <col min="4352" max="4352" width="10.5703125" style="126" customWidth="1"/>
    <col min="4353" max="4353" width="9.140625" style="126"/>
    <col min="4354" max="4354" width="10.85546875" style="126" customWidth="1"/>
    <col min="4355" max="4355" width="10.7109375" style="126" customWidth="1"/>
    <col min="4356" max="4356" width="9.140625" style="126"/>
    <col min="4357" max="4357" width="11.5703125" style="126" customWidth="1"/>
    <col min="4358" max="4600" width="9.140625" style="126"/>
    <col min="4601" max="4601" width="4.42578125" style="126" customWidth="1"/>
    <col min="4602" max="4602" width="23" style="126" customWidth="1"/>
    <col min="4603" max="4603" width="14.140625" style="126" customWidth="1"/>
    <col min="4604" max="4604" width="7.28515625" style="126" customWidth="1"/>
    <col min="4605" max="4605" width="11.7109375" style="126" customWidth="1"/>
    <col min="4606" max="4606" width="9.85546875" style="126" customWidth="1"/>
    <col min="4607" max="4607" width="10.28515625" style="126" customWidth="1"/>
    <col min="4608" max="4608" width="10.5703125" style="126" customWidth="1"/>
    <col min="4609" max="4609" width="9.140625" style="126"/>
    <col min="4610" max="4610" width="10.85546875" style="126" customWidth="1"/>
    <col min="4611" max="4611" width="10.7109375" style="126" customWidth="1"/>
    <col min="4612" max="4612" width="9.140625" style="126"/>
    <col min="4613" max="4613" width="11.5703125" style="126" customWidth="1"/>
    <col min="4614" max="4856" width="9.140625" style="126"/>
    <col min="4857" max="4857" width="4.42578125" style="126" customWidth="1"/>
    <col min="4858" max="4858" width="23" style="126" customWidth="1"/>
    <col min="4859" max="4859" width="14.140625" style="126" customWidth="1"/>
    <col min="4860" max="4860" width="7.28515625" style="126" customWidth="1"/>
    <col min="4861" max="4861" width="11.7109375" style="126" customWidth="1"/>
    <col min="4862" max="4862" width="9.85546875" style="126" customWidth="1"/>
    <col min="4863" max="4863" width="10.28515625" style="126" customWidth="1"/>
    <col min="4864" max="4864" width="10.5703125" style="126" customWidth="1"/>
    <col min="4865" max="4865" width="9.140625" style="126"/>
    <col min="4866" max="4866" width="10.85546875" style="126" customWidth="1"/>
    <col min="4867" max="4867" width="10.7109375" style="126" customWidth="1"/>
    <col min="4868" max="4868" width="9.140625" style="126"/>
    <col min="4869" max="4869" width="11.5703125" style="126" customWidth="1"/>
    <col min="4870" max="5112" width="9.140625" style="126"/>
    <col min="5113" max="5113" width="4.42578125" style="126" customWidth="1"/>
    <col min="5114" max="5114" width="23" style="126" customWidth="1"/>
    <col min="5115" max="5115" width="14.140625" style="126" customWidth="1"/>
    <col min="5116" max="5116" width="7.28515625" style="126" customWidth="1"/>
    <col min="5117" max="5117" width="11.7109375" style="126" customWidth="1"/>
    <col min="5118" max="5118" width="9.85546875" style="126" customWidth="1"/>
    <col min="5119" max="5119" width="10.28515625" style="126" customWidth="1"/>
    <col min="5120" max="5120" width="10.5703125" style="126" customWidth="1"/>
    <col min="5121" max="5121" width="9.140625" style="126"/>
    <col min="5122" max="5122" width="10.85546875" style="126" customWidth="1"/>
    <col min="5123" max="5123" width="10.7109375" style="126" customWidth="1"/>
    <col min="5124" max="5124" width="9.140625" style="126"/>
    <col min="5125" max="5125" width="11.5703125" style="126" customWidth="1"/>
    <col min="5126" max="5368" width="9.140625" style="126"/>
    <col min="5369" max="5369" width="4.42578125" style="126" customWidth="1"/>
    <col min="5370" max="5370" width="23" style="126" customWidth="1"/>
    <col min="5371" max="5371" width="14.140625" style="126" customWidth="1"/>
    <col min="5372" max="5372" width="7.28515625" style="126" customWidth="1"/>
    <col min="5373" max="5373" width="11.7109375" style="126" customWidth="1"/>
    <col min="5374" max="5374" width="9.85546875" style="126" customWidth="1"/>
    <col min="5375" max="5375" width="10.28515625" style="126" customWidth="1"/>
    <col min="5376" max="5376" width="10.5703125" style="126" customWidth="1"/>
    <col min="5377" max="5377" width="9.140625" style="126"/>
    <col min="5378" max="5378" width="10.85546875" style="126" customWidth="1"/>
    <col min="5379" max="5379" width="10.7109375" style="126" customWidth="1"/>
    <col min="5380" max="5380" width="9.140625" style="126"/>
    <col min="5381" max="5381" width="11.5703125" style="126" customWidth="1"/>
    <col min="5382" max="5624" width="9.140625" style="126"/>
    <col min="5625" max="5625" width="4.42578125" style="126" customWidth="1"/>
    <col min="5626" max="5626" width="23" style="126" customWidth="1"/>
    <col min="5627" max="5627" width="14.140625" style="126" customWidth="1"/>
    <col min="5628" max="5628" width="7.28515625" style="126" customWidth="1"/>
    <col min="5629" max="5629" width="11.7109375" style="126" customWidth="1"/>
    <col min="5630" max="5630" width="9.85546875" style="126" customWidth="1"/>
    <col min="5631" max="5631" width="10.28515625" style="126" customWidth="1"/>
    <col min="5632" max="5632" width="10.5703125" style="126" customWidth="1"/>
    <col min="5633" max="5633" width="9.140625" style="126"/>
    <col min="5634" max="5634" width="10.85546875" style="126" customWidth="1"/>
    <col min="5635" max="5635" width="10.7109375" style="126" customWidth="1"/>
    <col min="5636" max="5636" width="9.140625" style="126"/>
    <col min="5637" max="5637" width="11.5703125" style="126" customWidth="1"/>
    <col min="5638" max="5880" width="9.140625" style="126"/>
    <col min="5881" max="5881" width="4.42578125" style="126" customWidth="1"/>
    <col min="5882" max="5882" width="23" style="126" customWidth="1"/>
    <col min="5883" max="5883" width="14.140625" style="126" customWidth="1"/>
    <col min="5884" max="5884" width="7.28515625" style="126" customWidth="1"/>
    <col min="5885" max="5885" width="11.7109375" style="126" customWidth="1"/>
    <col min="5886" max="5886" width="9.85546875" style="126" customWidth="1"/>
    <col min="5887" max="5887" width="10.28515625" style="126" customWidth="1"/>
    <col min="5888" max="5888" width="10.5703125" style="126" customWidth="1"/>
    <col min="5889" max="5889" width="9.140625" style="126"/>
    <col min="5890" max="5890" width="10.85546875" style="126" customWidth="1"/>
    <col min="5891" max="5891" width="10.7109375" style="126" customWidth="1"/>
    <col min="5892" max="5892" width="9.140625" style="126"/>
    <col min="5893" max="5893" width="11.5703125" style="126" customWidth="1"/>
    <col min="5894" max="6136" width="9.140625" style="126"/>
    <col min="6137" max="6137" width="4.42578125" style="126" customWidth="1"/>
    <col min="6138" max="6138" width="23" style="126" customWidth="1"/>
    <col min="6139" max="6139" width="14.140625" style="126" customWidth="1"/>
    <col min="6140" max="6140" width="7.28515625" style="126" customWidth="1"/>
    <col min="6141" max="6141" width="11.7109375" style="126" customWidth="1"/>
    <col min="6142" max="6142" width="9.85546875" style="126" customWidth="1"/>
    <col min="6143" max="6143" width="10.28515625" style="126" customWidth="1"/>
    <col min="6144" max="6144" width="10.5703125" style="126" customWidth="1"/>
    <col min="6145" max="6145" width="9.140625" style="126"/>
    <col min="6146" max="6146" width="10.85546875" style="126" customWidth="1"/>
    <col min="6147" max="6147" width="10.7109375" style="126" customWidth="1"/>
    <col min="6148" max="6148" width="9.140625" style="126"/>
    <col min="6149" max="6149" width="11.5703125" style="126" customWidth="1"/>
    <col min="6150" max="6392" width="9.140625" style="126"/>
    <col min="6393" max="6393" width="4.42578125" style="126" customWidth="1"/>
    <col min="6394" max="6394" width="23" style="126" customWidth="1"/>
    <col min="6395" max="6395" width="14.140625" style="126" customWidth="1"/>
    <col min="6396" max="6396" width="7.28515625" style="126" customWidth="1"/>
    <col min="6397" max="6397" width="11.7109375" style="126" customWidth="1"/>
    <col min="6398" max="6398" width="9.85546875" style="126" customWidth="1"/>
    <col min="6399" max="6399" width="10.28515625" style="126" customWidth="1"/>
    <col min="6400" max="6400" width="10.5703125" style="126" customWidth="1"/>
    <col min="6401" max="6401" width="9.140625" style="126"/>
    <col min="6402" max="6402" width="10.85546875" style="126" customWidth="1"/>
    <col min="6403" max="6403" width="10.7109375" style="126" customWidth="1"/>
    <col min="6404" max="6404" width="9.140625" style="126"/>
    <col min="6405" max="6405" width="11.5703125" style="126" customWidth="1"/>
    <col min="6406" max="6648" width="9.140625" style="126"/>
    <col min="6649" max="6649" width="4.42578125" style="126" customWidth="1"/>
    <col min="6650" max="6650" width="23" style="126" customWidth="1"/>
    <col min="6651" max="6651" width="14.140625" style="126" customWidth="1"/>
    <col min="6652" max="6652" width="7.28515625" style="126" customWidth="1"/>
    <col min="6653" max="6653" width="11.7109375" style="126" customWidth="1"/>
    <col min="6654" max="6654" width="9.85546875" style="126" customWidth="1"/>
    <col min="6655" max="6655" width="10.28515625" style="126" customWidth="1"/>
    <col min="6656" max="6656" width="10.5703125" style="126" customWidth="1"/>
    <col min="6657" max="6657" width="9.140625" style="126"/>
    <col min="6658" max="6658" width="10.85546875" style="126" customWidth="1"/>
    <col min="6659" max="6659" width="10.7109375" style="126" customWidth="1"/>
    <col min="6660" max="6660" width="9.140625" style="126"/>
    <col min="6661" max="6661" width="11.5703125" style="126" customWidth="1"/>
    <col min="6662" max="6904" width="9.140625" style="126"/>
    <col min="6905" max="6905" width="4.42578125" style="126" customWidth="1"/>
    <col min="6906" max="6906" width="23" style="126" customWidth="1"/>
    <col min="6907" max="6907" width="14.140625" style="126" customWidth="1"/>
    <col min="6908" max="6908" width="7.28515625" style="126" customWidth="1"/>
    <col min="6909" max="6909" width="11.7109375" style="126" customWidth="1"/>
    <col min="6910" max="6910" width="9.85546875" style="126" customWidth="1"/>
    <col min="6911" max="6911" width="10.28515625" style="126" customWidth="1"/>
    <col min="6912" max="6912" width="10.5703125" style="126" customWidth="1"/>
    <col min="6913" max="6913" width="9.140625" style="126"/>
    <col min="6914" max="6914" width="10.85546875" style="126" customWidth="1"/>
    <col min="6915" max="6915" width="10.7109375" style="126" customWidth="1"/>
    <col min="6916" max="6916" width="9.140625" style="126"/>
    <col min="6917" max="6917" width="11.5703125" style="126" customWidth="1"/>
    <col min="6918" max="7160" width="9.140625" style="126"/>
    <col min="7161" max="7161" width="4.42578125" style="126" customWidth="1"/>
    <col min="7162" max="7162" width="23" style="126" customWidth="1"/>
    <col min="7163" max="7163" width="14.140625" style="126" customWidth="1"/>
    <col min="7164" max="7164" width="7.28515625" style="126" customWidth="1"/>
    <col min="7165" max="7165" width="11.7109375" style="126" customWidth="1"/>
    <col min="7166" max="7166" width="9.85546875" style="126" customWidth="1"/>
    <col min="7167" max="7167" width="10.28515625" style="126" customWidth="1"/>
    <col min="7168" max="7168" width="10.5703125" style="126" customWidth="1"/>
    <col min="7169" max="7169" width="9.140625" style="126"/>
    <col min="7170" max="7170" width="10.85546875" style="126" customWidth="1"/>
    <col min="7171" max="7171" width="10.7109375" style="126" customWidth="1"/>
    <col min="7172" max="7172" width="9.140625" style="126"/>
    <col min="7173" max="7173" width="11.5703125" style="126" customWidth="1"/>
    <col min="7174" max="7416" width="9.140625" style="126"/>
    <col min="7417" max="7417" width="4.42578125" style="126" customWidth="1"/>
    <col min="7418" max="7418" width="23" style="126" customWidth="1"/>
    <col min="7419" max="7419" width="14.140625" style="126" customWidth="1"/>
    <col min="7420" max="7420" width="7.28515625" style="126" customWidth="1"/>
    <col min="7421" max="7421" width="11.7109375" style="126" customWidth="1"/>
    <col min="7422" max="7422" width="9.85546875" style="126" customWidth="1"/>
    <col min="7423" max="7423" width="10.28515625" style="126" customWidth="1"/>
    <col min="7424" max="7424" width="10.5703125" style="126" customWidth="1"/>
    <col min="7425" max="7425" width="9.140625" style="126"/>
    <col min="7426" max="7426" width="10.85546875" style="126" customWidth="1"/>
    <col min="7427" max="7427" width="10.7109375" style="126" customWidth="1"/>
    <col min="7428" max="7428" width="9.140625" style="126"/>
    <col min="7429" max="7429" width="11.5703125" style="126" customWidth="1"/>
    <col min="7430" max="7672" width="9.140625" style="126"/>
    <col min="7673" max="7673" width="4.42578125" style="126" customWidth="1"/>
    <col min="7674" max="7674" width="23" style="126" customWidth="1"/>
    <col min="7675" max="7675" width="14.140625" style="126" customWidth="1"/>
    <col min="7676" max="7676" width="7.28515625" style="126" customWidth="1"/>
    <col min="7677" max="7677" width="11.7109375" style="126" customWidth="1"/>
    <col min="7678" max="7678" width="9.85546875" style="126" customWidth="1"/>
    <col min="7679" max="7679" width="10.28515625" style="126" customWidth="1"/>
    <col min="7680" max="7680" width="10.5703125" style="126" customWidth="1"/>
    <col min="7681" max="7681" width="9.140625" style="126"/>
    <col min="7682" max="7682" width="10.85546875" style="126" customWidth="1"/>
    <col min="7683" max="7683" width="10.7109375" style="126" customWidth="1"/>
    <col min="7684" max="7684" width="9.140625" style="126"/>
    <col min="7685" max="7685" width="11.5703125" style="126" customWidth="1"/>
    <col min="7686" max="7928" width="9.140625" style="126"/>
    <col min="7929" max="7929" width="4.42578125" style="126" customWidth="1"/>
    <col min="7930" max="7930" width="23" style="126" customWidth="1"/>
    <col min="7931" max="7931" width="14.140625" style="126" customWidth="1"/>
    <col min="7932" max="7932" width="7.28515625" style="126" customWidth="1"/>
    <col min="7933" max="7933" width="11.7109375" style="126" customWidth="1"/>
    <col min="7934" max="7934" width="9.85546875" style="126" customWidth="1"/>
    <col min="7935" max="7935" width="10.28515625" style="126" customWidth="1"/>
    <col min="7936" max="7936" width="10.5703125" style="126" customWidth="1"/>
    <col min="7937" max="7937" width="9.140625" style="126"/>
    <col min="7938" max="7938" width="10.85546875" style="126" customWidth="1"/>
    <col min="7939" max="7939" width="10.7109375" style="126" customWidth="1"/>
    <col min="7940" max="7940" width="9.140625" style="126"/>
    <col min="7941" max="7941" width="11.5703125" style="126" customWidth="1"/>
    <col min="7942" max="8184" width="9.140625" style="126"/>
    <col min="8185" max="8185" width="4.42578125" style="126" customWidth="1"/>
    <col min="8186" max="8186" width="23" style="126" customWidth="1"/>
    <col min="8187" max="8187" width="14.140625" style="126" customWidth="1"/>
    <col min="8188" max="8188" width="7.28515625" style="126" customWidth="1"/>
    <col min="8189" max="8189" width="11.7109375" style="126" customWidth="1"/>
    <col min="8190" max="8190" width="9.85546875" style="126" customWidth="1"/>
    <col min="8191" max="8191" width="10.28515625" style="126" customWidth="1"/>
    <col min="8192" max="8192" width="10.5703125" style="126" customWidth="1"/>
    <col min="8193" max="8193" width="9.140625" style="126"/>
    <col min="8194" max="8194" width="10.85546875" style="126" customWidth="1"/>
    <col min="8195" max="8195" width="10.7109375" style="126" customWidth="1"/>
    <col min="8196" max="8196" width="9.140625" style="126"/>
    <col min="8197" max="8197" width="11.5703125" style="126" customWidth="1"/>
    <col min="8198" max="8440" width="9.140625" style="126"/>
    <col min="8441" max="8441" width="4.42578125" style="126" customWidth="1"/>
    <col min="8442" max="8442" width="23" style="126" customWidth="1"/>
    <col min="8443" max="8443" width="14.140625" style="126" customWidth="1"/>
    <col min="8444" max="8444" width="7.28515625" style="126" customWidth="1"/>
    <col min="8445" max="8445" width="11.7109375" style="126" customWidth="1"/>
    <col min="8446" max="8446" width="9.85546875" style="126" customWidth="1"/>
    <col min="8447" max="8447" width="10.28515625" style="126" customWidth="1"/>
    <col min="8448" max="8448" width="10.5703125" style="126" customWidth="1"/>
    <col min="8449" max="8449" width="9.140625" style="126"/>
    <col min="8450" max="8450" width="10.85546875" style="126" customWidth="1"/>
    <col min="8451" max="8451" width="10.7109375" style="126" customWidth="1"/>
    <col min="8452" max="8452" width="9.140625" style="126"/>
    <col min="8453" max="8453" width="11.5703125" style="126" customWidth="1"/>
    <col min="8454" max="8696" width="9.140625" style="126"/>
    <col min="8697" max="8697" width="4.42578125" style="126" customWidth="1"/>
    <col min="8698" max="8698" width="23" style="126" customWidth="1"/>
    <col min="8699" max="8699" width="14.140625" style="126" customWidth="1"/>
    <col min="8700" max="8700" width="7.28515625" style="126" customWidth="1"/>
    <col min="8701" max="8701" width="11.7109375" style="126" customWidth="1"/>
    <col min="8702" max="8702" width="9.85546875" style="126" customWidth="1"/>
    <col min="8703" max="8703" width="10.28515625" style="126" customWidth="1"/>
    <col min="8704" max="8704" width="10.5703125" style="126" customWidth="1"/>
    <col min="8705" max="8705" width="9.140625" style="126"/>
    <col min="8706" max="8706" width="10.85546875" style="126" customWidth="1"/>
    <col min="8707" max="8707" width="10.7109375" style="126" customWidth="1"/>
    <col min="8708" max="8708" width="9.140625" style="126"/>
    <col min="8709" max="8709" width="11.5703125" style="126" customWidth="1"/>
    <col min="8710" max="8952" width="9.140625" style="126"/>
    <col min="8953" max="8953" width="4.42578125" style="126" customWidth="1"/>
    <col min="8954" max="8954" width="23" style="126" customWidth="1"/>
    <col min="8955" max="8955" width="14.140625" style="126" customWidth="1"/>
    <col min="8956" max="8956" width="7.28515625" style="126" customWidth="1"/>
    <col min="8957" max="8957" width="11.7109375" style="126" customWidth="1"/>
    <col min="8958" max="8958" width="9.85546875" style="126" customWidth="1"/>
    <col min="8959" max="8959" width="10.28515625" style="126" customWidth="1"/>
    <col min="8960" max="8960" width="10.5703125" style="126" customWidth="1"/>
    <col min="8961" max="8961" width="9.140625" style="126"/>
    <col min="8962" max="8962" width="10.85546875" style="126" customWidth="1"/>
    <col min="8963" max="8963" width="10.7109375" style="126" customWidth="1"/>
    <col min="8964" max="8964" width="9.140625" style="126"/>
    <col min="8965" max="8965" width="11.5703125" style="126" customWidth="1"/>
    <col min="8966" max="9208" width="9.140625" style="126"/>
    <col min="9209" max="9209" width="4.42578125" style="126" customWidth="1"/>
    <col min="9210" max="9210" width="23" style="126" customWidth="1"/>
    <col min="9211" max="9211" width="14.140625" style="126" customWidth="1"/>
    <col min="9212" max="9212" width="7.28515625" style="126" customWidth="1"/>
    <col min="9213" max="9213" width="11.7109375" style="126" customWidth="1"/>
    <col min="9214" max="9214" width="9.85546875" style="126" customWidth="1"/>
    <col min="9215" max="9215" width="10.28515625" style="126" customWidth="1"/>
    <col min="9216" max="9216" width="10.5703125" style="126" customWidth="1"/>
    <col min="9217" max="9217" width="9.140625" style="126"/>
    <col min="9218" max="9218" width="10.85546875" style="126" customWidth="1"/>
    <col min="9219" max="9219" width="10.7109375" style="126" customWidth="1"/>
    <col min="9220" max="9220" width="9.140625" style="126"/>
    <col min="9221" max="9221" width="11.5703125" style="126" customWidth="1"/>
    <col min="9222" max="9464" width="9.140625" style="126"/>
    <col min="9465" max="9465" width="4.42578125" style="126" customWidth="1"/>
    <col min="9466" max="9466" width="23" style="126" customWidth="1"/>
    <col min="9467" max="9467" width="14.140625" style="126" customWidth="1"/>
    <col min="9468" max="9468" width="7.28515625" style="126" customWidth="1"/>
    <col min="9469" max="9469" width="11.7109375" style="126" customWidth="1"/>
    <col min="9470" max="9470" width="9.85546875" style="126" customWidth="1"/>
    <col min="9471" max="9471" width="10.28515625" style="126" customWidth="1"/>
    <col min="9472" max="9472" width="10.5703125" style="126" customWidth="1"/>
    <col min="9473" max="9473" width="9.140625" style="126"/>
    <col min="9474" max="9474" width="10.85546875" style="126" customWidth="1"/>
    <col min="9475" max="9475" width="10.7109375" style="126" customWidth="1"/>
    <col min="9476" max="9476" width="9.140625" style="126"/>
    <col min="9477" max="9477" width="11.5703125" style="126" customWidth="1"/>
    <col min="9478" max="9720" width="9.140625" style="126"/>
    <col min="9721" max="9721" width="4.42578125" style="126" customWidth="1"/>
    <col min="9722" max="9722" width="23" style="126" customWidth="1"/>
    <col min="9723" max="9723" width="14.140625" style="126" customWidth="1"/>
    <col min="9724" max="9724" width="7.28515625" style="126" customWidth="1"/>
    <col min="9725" max="9725" width="11.7109375" style="126" customWidth="1"/>
    <col min="9726" max="9726" width="9.85546875" style="126" customWidth="1"/>
    <col min="9727" max="9727" width="10.28515625" style="126" customWidth="1"/>
    <col min="9728" max="9728" width="10.5703125" style="126" customWidth="1"/>
    <col min="9729" max="9729" width="9.140625" style="126"/>
    <col min="9730" max="9730" width="10.85546875" style="126" customWidth="1"/>
    <col min="9731" max="9731" width="10.7109375" style="126" customWidth="1"/>
    <col min="9732" max="9732" width="9.140625" style="126"/>
    <col min="9733" max="9733" width="11.5703125" style="126" customWidth="1"/>
    <col min="9734" max="9976" width="9.140625" style="126"/>
    <col min="9977" max="9977" width="4.42578125" style="126" customWidth="1"/>
    <col min="9978" max="9978" width="23" style="126" customWidth="1"/>
    <col min="9979" max="9979" width="14.140625" style="126" customWidth="1"/>
    <col min="9980" max="9980" width="7.28515625" style="126" customWidth="1"/>
    <col min="9981" max="9981" width="11.7109375" style="126" customWidth="1"/>
    <col min="9982" max="9982" width="9.85546875" style="126" customWidth="1"/>
    <col min="9983" max="9983" width="10.28515625" style="126" customWidth="1"/>
    <col min="9984" max="9984" width="10.5703125" style="126" customWidth="1"/>
    <col min="9985" max="9985" width="9.140625" style="126"/>
    <col min="9986" max="9986" width="10.85546875" style="126" customWidth="1"/>
    <col min="9987" max="9987" width="10.7109375" style="126" customWidth="1"/>
    <col min="9988" max="9988" width="9.140625" style="126"/>
    <col min="9989" max="9989" width="11.5703125" style="126" customWidth="1"/>
    <col min="9990" max="10232" width="9.140625" style="126"/>
    <col min="10233" max="10233" width="4.42578125" style="126" customWidth="1"/>
    <col min="10234" max="10234" width="23" style="126" customWidth="1"/>
    <col min="10235" max="10235" width="14.140625" style="126" customWidth="1"/>
    <col min="10236" max="10236" width="7.28515625" style="126" customWidth="1"/>
    <col min="10237" max="10237" width="11.7109375" style="126" customWidth="1"/>
    <col min="10238" max="10238" width="9.85546875" style="126" customWidth="1"/>
    <col min="10239" max="10239" width="10.28515625" style="126" customWidth="1"/>
    <col min="10240" max="10240" width="10.5703125" style="126" customWidth="1"/>
    <col min="10241" max="10241" width="9.140625" style="126"/>
    <col min="10242" max="10242" width="10.85546875" style="126" customWidth="1"/>
    <col min="10243" max="10243" width="10.7109375" style="126" customWidth="1"/>
    <col min="10244" max="10244" width="9.140625" style="126"/>
    <col min="10245" max="10245" width="11.5703125" style="126" customWidth="1"/>
    <col min="10246" max="10488" width="9.140625" style="126"/>
    <col min="10489" max="10489" width="4.42578125" style="126" customWidth="1"/>
    <col min="10490" max="10490" width="23" style="126" customWidth="1"/>
    <col min="10491" max="10491" width="14.140625" style="126" customWidth="1"/>
    <col min="10492" max="10492" width="7.28515625" style="126" customWidth="1"/>
    <col min="10493" max="10493" width="11.7109375" style="126" customWidth="1"/>
    <col min="10494" max="10494" width="9.85546875" style="126" customWidth="1"/>
    <col min="10495" max="10495" width="10.28515625" style="126" customWidth="1"/>
    <col min="10496" max="10496" width="10.5703125" style="126" customWidth="1"/>
    <col min="10497" max="10497" width="9.140625" style="126"/>
    <col min="10498" max="10498" width="10.85546875" style="126" customWidth="1"/>
    <col min="10499" max="10499" width="10.7109375" style="126" customWidth="1"/>
    <col min="10500" max="10500" width="9.140625" style="126"/>
    <col min="10501" max="10501" width="11.5703125" style="126" customWidth="1"/>
    <col min="10502" max="10744" width="9.140625" style="126"/>
    <col min="10745" max="10745" width="4.42578125" style="126" customWidth="1"/>
    <col min="10746" max="10746" width="23" style="126" customWidth="1"/>
    <col min="10747" max="10747" width="14.140625" style="126" customWidth="1"/>
    <col min="10748" max="10748" width="7.28515625" style="126" customWidth="1"/>
    <col min="10749" max="10749" width="11.7109375" style="126" customWidth="1"/>
    <col min="10750" max="10750" width="9.85546875" style="126" customWidth="1"/>
    <col min="10751" max="10751" width="10.28515625" style="126" customWidth="1"/>
    <col min="10752" max="10752" width="10.5703125" style="126" customWidth="1"/>
    <col min="10753" max="10753" width="9.140625" style="126"/>
    <col min="10754" max="10754" width="10.85546875" style="126" customWidth="1"/>
    <col min="10755" max="10755" width="10.7109375" style="126" customWidth="1"/>
    <col min="10756" max="10756" width="9.140625" style="126"/>
    <col min="10757" max="10757" width="11.5703125" style="126" customWidth="1"/>
    <col min="10758" max="11000" width="9.140625" style="126"/>
    <col min="11001" max="11001" width="4.42578125" style="126" customWidth="1"/>
    <col min="11002" max="11002" width="23" style="126" customWidth="1"/>
    <col min="11003" max="11003" width="14.140625" style="126" customWidth="1"/>
    <col min="11004" max="11004" width="7.28515625" style="126" customWidth="1"/>
    <col min="11005" max="11005" width="11.7109375" style="126" customWidth="1"/>
    <col min="11006" max="11006" width="9.85546875" style="126" customWidth="1"/>
    <col min="11007" max="11007" width="10.28515625" style="126" customWidth="1"/>
    <col min="11008" max="11008" width="10.5703125" style="126" customWidth="1"/>
    <col min="11009" max="11009" width="9.140625" style="126"/>
    <col min="11010" max="11010" width="10.85546875" style="126" customWidth="1"/>
    <col min="11011" max="11011" width="10.7109375" style="126" customWidth="1"/>
    <col min="11012" max="11012" width="9.140625" style="126"/>
    <col min="11013" max="11013" width="11.5703125" style="126" customWidth="1"/>
    <col min="11014" max="11256" width="9.140625" style="126"/>
    <col min="11257" max="11257" width="4.42578125" style="126" customWidth="1"/>
    <col min="11258" max="11258" width="23" style="126" customWidth="1"/>
    <col min="11259" max="11259" width="14.140625" style="126" customWidth="1"/>
    <col min="11260" max="11260" width="7.28515625" style="126" customWidth="1"/>
    <col min="11261" max="11261" width="11.7109375" style="126" customWidth="1"/>
    <col min="11262" max="11262" width="9.85546875" style="126" customWidth="1"/>
    <col min="11263" max="11263" width="10.28515625" style="126" customWidth="1"/>
    <col min="11264" max="11264" width="10.5703125" style="126" customWidth="1"/>
    <col min="11265" max="11265" width="9.140625" style="126"/>
    <col min="11266" max="11266" width="10.85546875" style="126" customWidth="1"/>
    <col min="11267" max="11267" width="10.7109375" style="126" customWidth="1"/>
    <col min="11268" max="11268" width="9.140625" style="126"/>
    <col min="11269" max="11269" width="11.5703125" style="126" customWidth="1"/>
    <col min="11270" max="11512" width="9.140625" style="126"/>
    <col min="11513" max="11513" width="4.42578125" style="126" customWidth="1"/>
    <col min="11514" max="11514" width="23" style="126" customWidth="1"/>
    <col min="11515" max="11515" width="14.140625" style="126" customWidth="1"/>
    <col min="11516" max="11516" width="7.28515625" style="126" customWidth="1"/>
    <col min="11517" max="11517" width="11.7109375" style="126" customWidth="1"/>
    <col min="11518" max="11518" width="9.85546875" style="126" customWidth="1"/>
    <col min="11519" max="11519" width="10.28515625" style="126" customWidth="1"/>
    <col min="11520" max="11520" width="10.5703125" style="126" customWidth="1"/>
    <col min="11521" max="11521" width="9.140625" style="126"/>
    <col min="11522" max="11522" width="10.85546875" style="126" customWidth="1"/>
    <col min="11523" max="11523" width="10.7109375" style="126" customWidth="1"/>
    <col min="11524" max="11524" width="9.140625" style="126"/>
    <col min="11525" max="11525" width="11.5703125" style="126" customWidth="1"/>
    <col min="11526" max="11768" width="9.140625" style="126"/>
    <col min="11769" max="11769" width="4.42578125" style="126" customWidth="1"/>
    <col min="11770" max="11770" width="23" style="126" customWidth="1"/>
    <col min="11771" max="11771" width="14.140625" style="126" customWidth="1"/>
    <col min="11772" max="11772" width="7.28515625" style="126" customWidth="1"/>
    <col min="11773" max="11773" width="11.7109375" style="126" customWidth="1"/>
    <col min="11774" max="11774" width="9.85546875" style="126" customWidth="1"/>
    <col min="11775" max="11775" width="10.28515625" style="126" customWidth="1"/>
    <col min="11776" max="11776" width="10.5703125" style="126" customWidth="1"/>
    <col min="11777" max="11777" width="9.140625" style="126"/>
    <col min="11778" max="11778" width="10.85546875" style="126" customWidth="1"/>
    <col min="11779" max="11779" width="10.7109375" style="126" customWidth="1"/>
    <col min="11780" max="11780" width="9.140625" style="126"/>
    <col min="11781" max="11781" width="11.5703125" style="126" customWidth="1"/>
    <col min="11782" max="12024" width="9.140625" style="126"/>
    <col min="12025" max="12025" width="4.42578125" style="126" customWidth="1"/>
    <col min="12026" max="12026" width="23" style="126" customWidth="1"/>
    <col min="12027" max="12027" width="14.140625" style="126" customWidth="1"/>
    <col min="12028" max="12028" width="7.28515625" style="126" customWidth="1"/>
    <col min="12029" max="12029" width="11.7109375" style="126" customWidth="1"/>
    <col min="12030" max="12030" width="9.85546875" style="126" customWidth="1"/>
    <col min="12031" max="12031" width="10.28515625" style="126" customWidth="1"/>
    <col min="12032" max="12032" width="10.5703125" style="126" customWidth="1"/>
    <col min="12033" max="12033" width="9.140625" style="126"/>
    <col min="12034" max="12034" width="10.85546875" style="126" customWidth="1"/>
    <col min="12035" max="12035" width="10.7109375" style="126" customWidth="1"/>
    <col min="12036" max="12036" width="9.140625" style="126"/>
    <col min="12037" max="12037" width="11.5703125" style="126" customWidth="1"/>
    <col min="12038" max="12280" width="9.140625" style="126"/>
    <col min="12281" max="12281" width="4.42578125" style="126" customWidth="1"/>
    <col min="12282" max="12282" width="23" style="126" customWidth="1"/>
    <col min="12283" max="12283" width="14.140625" style="126" customWidth="1"/>
    <col min="12284" max="12284" width="7.28515625" style="126" customWidth="1"/>
    <col min="12285" max="12285" width="11.7109375" style="126" customWidth="1"/>
    <col min="12286" max="12286" width="9.85546875" style="126" customWidth="1"/>
    <col min="12287" max="12287" width="10.28515625" style="126" customWidth="1"/>
    <col min="12288" max="12288" width="10.5703125" style="126" customWidth="1"/>
    <col min="12289" max="12289" width="9.140625" style="126"/>
    <col min="12290" max="12290" width="10.85546875" style="126" customWidth="1"/>
    <col min="12291" max="12291" width="10.7109375" style="126" customWidth="1"/>
    <col min="12292" max="12292" width="9.140625" style="126"/>
    <col min="12293" max="12293" width="11.5703125" style="126" customWidth="1"/>
    <col min="12294" max="12536" width="9.140625" style="126"/>
    <col min="12537" max="12537" width="4.42578125" style="126" customWidth="1"/>
    <col min="12538" max="12538" width="23" style="126" customWidth="1"/>
    <col min="12539" max="12539" width="14.140625" style="126" customWidth="1"/>
    <col min="12540" max="12540" width="7.28515625" style="126" customWidth="1"/>
    <col min="12541" max="12541" width="11.7109375" style="126" customWidth="1"/>
    <col min="12542" max="12542" width="9.85546875" style="126" customWidth="1"/>
    <col min="12543" max="12543" width="10.28515625" style="126" customWidth="1"/>
    <col min="12544" max="12544" width="10.5703125" style="126" customWidth="1"/>
    <col min="12545" max="12545" width="9.140625" style="126"/>
    <col min="12546" max="12546" width="10.85546875" style="126" customWidth="1"/>
    <col min="12547" max="12547" width="10.7109375" style="126" customWidth="1"/>
    <col min="12548" max="12548" width="9.140625" style="126"/>
    <col min="12549" max="12549" width="11.5703125" style="126" customWidth="1"/>
    <col min="12550" max="12792" width="9.140625" style="126"/>
    <col min="12793" max="12793" width="4.42578125" style="126" customWidth="1"/>
    <col min="12794" max="12794" width="23" style="126" customWidth="1"/>
    <col min="12795" max="12795" width="14.140625" style="126" customWidth="1"/>
    <col min="12796" max="12796" width="7.28515625" style="126" customWidth="1"/>
    <col min="12797" max="12797" width="11.7109375" style="126" customWidth="1"/>
    <col min="12798" max="12798" width="9.85546875" style="126" customWidth="1"/>
    <col min="12799" max="12799" width="10.28515625" style="126" customWidth="1"/>
    <col min="12800" max="12800" width="10.5703125" style="126" customWidth="1"/>
    <col min="12801" max="12801" width="9.140625" style="126"/>
    <col min="12802" max="12802" width="10.85546875" style="126" customWidth="1"/>
    <col min="12803" max="12803" width="10.7109375" style="126" customWidth="1"/>
    <col min="12804" max="12804" width="9.140625" style="126"/>
    <col min="12805" max="12805" width="11.5703125" style="126" customWidth="1"/>
    <col min="12806" max="13048" width="9.140625" style="126"/>
    <col min="13049" max="13049" width="4.42578125" style="126" customWidth="1"/>
    <col min="13050" max="13050" width="23" style="126" customWidth="1"/>
    <col min="13051" max="13051" width="14.140625" style="126" customWidth="1"/>
    <col min="13052" max="13052" width="7.28515625" style="126" customWidth="1"/>
    <col min="13053" max="13053" width="11.7109375" style="126" customWidth="1"/>
    <col min="13054" max="13054" width="9.85546875" style="126" customWidth="1"/>
    <col min="13055" max="13055" width="10.28515625" style="126" customWidth="1"/>
    <col min="13056" max="13056" width="10.5703125" style="126" customWidth="1"/>
    <col min="13057" max="13057" width="9.140625" style="126"/>
    <col min="13058" max="13058" width="10.85546875" style="126" customWidth="1"/>
    <col min="13059" max="13059" width="10.7109375" style="126" customWidth="1"/>
    <col min="13060" max="13060" width="9.140625" style="126"/>
    <col min="13061" max="13061" width="11.5703125" style="126" customWidth="1"/>
    <col min="13062" max="13304" width="9.140625" style="126"/>
    <col min="13305" max="13305" width="4.42578125" style="126" customWidth="1"/>
    <col min="13306" max="13306" width="23" style="126" customWidth="1"/>
    <col min="13307" max="13307" width="14.140625" style="126" customWidth="1"/>
    <col min="13308" max="13308" width="7.28515625" style="126" customWidth="1"/>
    <col min="13309" max="13309" width="11.7109375" style="126" customWidth="1"/>
    <col min="13310" max="13310" width="9.85546875" style="126" customWidth="1"/>
    <col min="13311" max="13311" width="10.28515625" style="126" customWidth="1"/>
    <col min="13312" max="13312" width="10.5703125" style="126" customWidth="1"/>
    <col min="13313" max="13313" width="9.140625" style="126"/>
    <col min="13314" max="13314" width="10.85546875" style="126" customWidth="1"/>
    <col min="13315" max="13315" width="10.7109375" style="126" customWidth="1"/>
    <col min="13316" max="13316" width="9.140625" style="126"/>
    <col min="13317" max="13317" width="11.5703125" style="126" customWidth="1"/>
    <col min="13318" max="13560" width="9.140625" style="126"/>
    <col min="13561" max="13561" width="4.42578125" style="126" customWidth="1"/>
    <col min="13562" max="13562" width="23" style="126" customWidth="1"/>
    <col min="13563" max="13563" width="14.140625" style="126" customWidth="1"/>
    <col min="13564" max="13564" width="7.28515625" style="126" customWidth="1"/>
    <col min="13565" max="13565" width="11.7109375" style="126" customWidth="1"/>
    <col min="13566" max="13566" width="9.85546875" style="126" customWidth="1"/>
    <col min="13567" max="13567" width="10.28515625" style="126" customWidth="1"/>
    <col min="13568" max="13568" width="10.5703125" style="126" customWidth="1"/>
    <col min="13569" max="13569" width="9.140625" style="126"/>
    <col min="13570" max="13570" width="10.85546875" style="126" customWidth="1"/>
    <col min="13571" max="13571" width="10.7109375" style="126" customWidth="1"/>
    <col min="13572" max="13572" width="9.140625" style="126"/>
    <col min="13573" max="13573" width="11.5703125" style="126" customWidth="1"/>
    <col min="13574" max="13816" width="9.140625" style="126"/>
    <col min="13817" max="13817" width="4.42578125" style="126" customWidth="1"/>
    <col min="13818" max="13818" width="23" style="126" customWidth="1"/>
    <col min="13819" max="13819" width="14.140625" style="126" customWidth="1"/>
    <col min="13820" max="13820" width="7.28515625" style="126" customWidth="1"/>
    <col min="13821" max="13821" width="11.7109375" style="126" customWidth="1"/>
    <col min="13822" max="13822" width="9.85546875" style="126" customWidth="1"/>
    <col min="13823" max="13823" width="10.28515625" style="126" customWidth="1"/>
    <col min="13824" max="13824" width="10.5703125" style="126" customWidth="1"/>
    <col min="13825" max="13825" width="9.140625" style="126"/>
    <col min="13826" max="13826" width="10.85546875" style="126" customWidth="1"/>
    <col min="13827" max="13827" width="10.7109375" style="126" customWidth="1"/>
    <col min="13828" max="13828" width="9.140625" style="126"/>
    <col min="13829" max="13829" width="11.5703125" style="126" customWidth="1"/>
    <col min="13830" max="14072" width="9.140625" style="126"/>
    <col min="14073" max="14073" width="4.42578125" style="126" customWidth="1"/>
    <col min="14074" max="14074" width="23" style="126" customWidth="1"/>
    <col min="14075" max="14075" width="14.140625" style="126" customWidth="1"/>
    <col min="14076" max="14076" width="7.28515625" style="126" customWidth="1"/>
    <col min="14077" max="14077" width="11.7109375" style="126" customWidth="1"/>
    <col min="14078" max="14078" width="9.85546875" style="126" customWidth="1"/>
    <col min="14079" max="14079" width="10.28515625" style="126" customWidth="1"/>
    <col min="14080" max="14080" width="10.5703125" style="126" customWidth="1"/>
    <col min="14081" max="14081" width="9.140625" style="126"/>
    <col min="14082" max="14082" width="10.85546875" style="126" customWidth="1"/>
    <col min="14083" max="14083" width="10.7109375" style="126" customWidth="1"/>
    <col min="14084" max="14084" width="9.140625" style="126"/>
    <col min="14085" max="14085" width="11.5703125" style="126" customWidth="1"/>
    <col min="14086" max="14328" width="9.140625" style="126"/>
    <col min="14329" max="14329" width="4.42578125" style="126" customWidth="1"/>
    <col min="14330" max="14330" width="23" style="126" customWidth="1"/>
    <col min="14331" max="14331" width="14.140625" style="126" customWidth="1"/>
    <col min="14332" max="14332" width="7.28515625" style="126" customWidth="1"/>
    <col min="14333" max="14333" width="11.7109375" style="126" customWidth="1"/>
    <col min="14334" max="14334" width="9.85546875" style="126" customWidth="1"/>
    <col min="14335" max="14335" width="10.28515625" style="126" customWidth="1"/>
    <col min="14336" max="14336" width="10.5703125" style="126" customWidth="1"/>
    <col min="14337" max="14337" width="9.140625" style="126"/>
    <col min="14338" max="14338" width="10.85546875" style="126" customWidth="1"/>
    <col min="14339" max="14339" width="10.7109375" style="126" customWidth="1"/>
    <col min="14340" max="14340" width="9.140625" style="126"/>
    <col min="14341" max="14341" width="11.5703125" style="126" customWidth="1"/>
    <col min="14342" max="14584" width="9.140625" style="126"/>
    <col min="14585" max="14585" width="4.42578125" style="126" customWidth="1"/>
    <col min="14586" max="14586" width="23" style="126" customWidth="1"/>
    <col min="14587" max="14587" width="14.140625" style="126" customWidth="1"/>
    <col min="14588" max="14588" width="7.28515625" style="126" customWidth="1"/>
    <col min="14589" max="14589" width="11.7109375" style="126" customWidth="1"/>
    <col min="14590" max="14590" width="9.85546875" style="126" customWidth="1"/>
    <col min="14591" max="14591" width="10.28515625" style="126" customWidth="1"/>
    <col min="14592" max="14592" width="10.5703125" style="126" customWidth="1"/>
    <col min="14593" max="14593" width="9.140625" style="126"/>
    <col min="14594" max="14594" width="10.85546875" style="126" customWidth="1"/>
    <col min="14595" max="14595" width="10.7109375" style="126" customWidth="1"/>
    <col min="14596" max="14596" width="9.140625" style="126"/>
    <col min="14597" max="14597" width="11.5703125" style="126" customWidth="1"/>
    <col min="14598" max="14840" width="9.140625" style="126"/>
    <col min="14841" max="14841" width="4.42578125" style="126" customWidth="1"/>
    <col min="14842" max="14842" width="23" style="126" customWidth="1"/>
    <col min="14843" max="14843" width="14.140625" style="126" customWidth="1"/>
    <col min="14844" max="14844" width="7.28515625" style="126" customWidth="1"/>
    <col min="14845" max="14845" width="11.7109375" style="126" customWidth="1"/>
    <col min="14846" max="14846" width="9.85546875" style="126" customWidth="1"/>
    <col min="14847" max="14847" width="10.28515625" style="126" customWidth="1"/>
    <col min="14848" max="14848" width="10.5703125" style="126" customWidth="1"/>
    <col min="14849" max="14849" width="9.140625" style="126"/>
    <col min="14850" max="14850" width="10.85546875" style="126" customWidth="1"/>
    <col min="14851" max="14851" width="10.7109375" style="126" customWidth="1"/>
    <col min="14852" max="14852" width="9.140625" style="126"/>
    <col min="14853" max="14853" width="11.5703125" style="126" customWidth="1"/>
    <col min="14854" max="15096" width="9.140625" style="126"/>
    <col min="15097" max="15097" width="4.42578125" style="126" customWidth="1"/>
    <col min="15098" max="15098" width="23" style="126" customWidth="1"/>
    <col min="15099" max="15099" width="14.140625" style="126" customWidth="1"/>
    <col min="15100" max="15100" width="7.28515625" style="126" customWidth="1"/>
    <col min="15101" max="15101" width="11.7109375" style="126" customWidth="1"/>
    <col min="15102" max="15102" width="9.85546875" style="126" customWidth="1"/>
    <col min="15103" max="15103" width="10.28515625" style="126" customWidth="1"/>
    <col min="15104" max="15104" width="10.5703125" style="126" customWidth="1"/>
    <col min="15105" max="15105" width="9.140625" style="126"/>
    <col min="15106" max="15106" width="10.85546875" style="126" customWidth="1"/>
    <col min="15107" max="15107" width="10.7109375" style="126" customWidth="1"/>
    <col min="15108" max="15108" width="9.140625" style="126"/>
    <col min="15109" max="15109" width="11.5703125" style="126" customWidth="1"/>
    <col min="15110" max="15352" width="9.140625" style="126"/>
    <col min="15353" max="15353" width="4.42578125" style="126" customWidth="1"/>
    <col min="15354" max="15354" width="23" style="126" customWidth="1"/>
    <col min="15355" max="15355" width="14.140625" style="126" customWidth="1"/>
    <col min="15356" max="15356" width="7.28515625" style="126" customWidth="1"/>
    <col min="15357" max="15357" width="11.7109375" style="126" customWidth="1"/>
    <col min="15358" max="15358" width="9.85546875" style="126" customWidth="1"/>
    <col min="15359" max="15359" width="10.28515625" style="126" customWidth="1"/>
    <col min="15360" max="15360" width="10.5703125" style="126" customWidth="1"/>
    <col min="15361" max="15361" width="9.140625" style="126"/>
    <col min="15362" max="15362" width="10.85546875" style="126" customWidth="1"/>
    <col min="15363" max="15363" width="10.7109375" style="126" customWidth="1"/>
    <col min="15364" max="15364" width="9.140625" style="126"/>
    <col min="15365" max="15365" width="11.5703125" style="126" customWidth="1"/>
    <col min="15366" max="15608" width="9.140625" style="126"/>
    <col min="15609" max="15609" width="4.42578125" style="126" customWidth="1"/>
    <col min="15610" max="15610" width="23" style="126" customWidth="1"/>
    <col min="15611" max="15611" width="14.140625" style="126" customWidth="1"/>
    <col min="15612" max="15612" width="7.28515625" style="126" customWidth="1"/>
    <col min="15613" max="15613" width="11.7109375" style="126" customWidth="1"/>
    <col min="15614" max="15614" width="9.85546875" style="126" customWidth="1"/>
    <col min="15615" max="15615" width="10.28515625" style="126" customWidth="1"/>
    <col min="15616" max="15616" width="10.5703125" style="126" customWidth="1"/>
    <col min="15617" max="15617" width="9.140625" style="126"/>
    <col min="15618" max="15618" width="10.85546875" style="126" customWidth="1"/>
    <col min="15619" max="15619" width="10.7109375" style="126" customWidth="1"/>
    <col min="15620" max="15620" width="9.140625" style="126"/>
    <col min="15621" max="15621" width="11.5703125" style="126" customWidth="1"/>
    <col min="15622" max="15864" width="9.140625" style="126"/>
    <col min="15865" max="15865" width="4.42578125" style="126" customWidth="1"/>
    <col min="15866" max="15866" width="23" style="126" customWidth="1"/>
    <col min="15867" max="15867" width="14.140625" style="126" customWidth="1"/>
    <col min="15868" max="15868" width="7.28515625" style="126" customWidth="1"/>
    <col min="15869" max="15869" width="11.7109375" style="126" customWidth="1"/>
    <col min="15870" max="15870" width="9.85546875" style="126" customWidth="1"/>
    <col min="15871" max="15871" width="10.28515625" style="126" customWidth="1"/>
    <col min="15872" max="15872" width="10.5703125" style="126" customWidth="1"/>
    <col min="15873" max="15873" width="9.140625" style="126"/>
    <col min="15874" max="15874" width="10.85546875" style="126" customWidth="1"/>
    <col min="15875" max="15875" width="10.7109375" style="126" customWidth="1"/>
    <col min="15876" max="15876" width="9.140625" style="126"/>
    <col min="15877" max="15877" width="11.5703125" style="126" customWidth="1"/>
    <col min="15878" max="16120" width="9.140625" style="126"/>
    <col min="16121" max="16121" width="4.42578125" style="126" customWidth="1"/>
    <col min="16122" max="16122" width="23" style="126" customWidth="1"/>
    <col min="16123" max="16123" width="14.140625" style="126" customWidth="1"/>
    <col min="16124" max="16124" width="7.28515625" style="126" customWidth="1"/>
    <col min="16125" max="16125" width="11.7109375" style="126" customWidth="1"/>
    <col min="16126" max="16126" width="9.85546875" style="126" customWidth="1"/>
    <col min="16127" max="16127" width="10.28515625" style="126" customWidth="1"/>
    <col min="16128" max="16128" width="10.5703125" style="126" customWidth="1"/>
    <col min="16129" max="16129" width="9.140625" style="126"/>
    <col min="16130" max="16130" width="10.85546875" style="126" customWidth="1"/>
    <col min="16131" max="16131" width="10.7109375" style="126" customWidth="1"/>
    <col min="16132" max="16132" width="9.140625" style="126"/>
    <col min="16133" max="16133" width="11.5703125" style="126" customWidth="1"/>
    <col min="16134" max="16384" width="9.140625" style="126"/>
  </cols>
  <sheetData>
    <row r="1" spans="1:9">
      <c r="E1" s="128" t="s">
        <v>323</v>
      </c>
    </row>
    <row r="3" spans="1:9" ht="36.75" customHeight="1">
      <c r="B3" s="175" t="s">
        <v>327</v>
      </c>
      <c r="C3" s="175"/>
      <c r="D3" s="175"/>
      <c r="E3" s="175"/>
      <c r="F3" s="175"/>
      <c r="G3" s="131"/>
      <c r="H3" s="131"/>
      <c r="I3" s="131"/>
    </row>
    <row r="4" spans="1:9">
      <c r="B4" s="175" t="s">
        <v>306</v>
      </c>
      <c r="C4" s="175"/>
      <c r="D4" s="175"/>
      <c r="E4" s="175"/>
      <c r="F4" s="175"/>
      <c r="G4" s="131"/>
      <c r="H4" s="131"/>
      <c r="I4" s="131"/>
    </row>
    <row r="5" spans="1:9" ht="15.75" thickBot="1"/>
    <row r="6" spans="1:9" ht="52.5" customHeight="1" thickBot="1">
      <c r="A6" s="137" t="s">
        <v>324</v>
      </c>
      <c r="B6" s="138" t="s">
        <v>307</v>
      </c>
      <c r="C6" s="138" t="s">
        <v>308</v>
      </c>
      <c r="D6" s="138" t="s">
        <v>326</v>
      </c>
      <c r="E6" s="138" t="s">
        <v>309</v>
      </c>
      <c r="F6" s="139" t="s">
        <v>310</v>
      </c>
    </row>
    <row r="7" spans="1:9" ht="30">
      <c r="A7" s="136">
        <v>1</v>
      </c>
      <c r="B7" s="119" t="s">
        <v>311</v>
      </c>
      <c r="C7" s="120" t="s">
        <v>312</v>
      </c>
      <c r="D7" s="120">
        <v>84</v>
      </c>
      <c r="E7" s="121">
        <v>347000</v>
      </c>
      <c r="F7" s="147">
        <f t="shared" ref="F7:F14" si="0">D7*E7</f>
        <v>29148000</v>
      </c>
    </row>
    <row r="8" spans="1:9" ht="45">
      <c r="A8" s="135">
        <v>2</v>
      </c>
      <c r="B8" s="122" t="s">
        <v>313</v>
      </c>
      <c r="C8" s="123" t="s">
        <v>314</v>
      </c>
      <c r="D8" s="123">
        <v>23</v>
      </c>
      <c r="E8" s="124">
        <v>104500</v>
      </c>
      <c r="F8" s="148">
        <f t="shared" si="0"/>
        <v>2403500</v>
      </c>
    </row>
    <row r="9" spans="1:9" ht="45">
      <c r="A9" s="135">
        <v>3</v>
      </c>
      <c r="B9" s="122" t="s">
        <v>315</v>
      </c>
      <c r="C9" s="123" t="s">
        <v>312</v>
      </c>
      <c r="D9" s="123">
        <v>64</v>
      </c>
      <c r="E9" s="124">
        <v>107350</v>
      </c>
      <c r="F9" s="148">
        <f t="shared" si="0"/>
        <v>6870400</v>
      </c>
    </row>
    <row r="10" spans="1:9" ht="30">
      <c r="A10" s="135">
        <v>4</v>
      </c>
      <c r="B10" s="122" t="s">
        <v>316</v>
      </c>
      <c r="C10" s="123" t="s">
        <v>314</v>
      </c>
      <c r="D10" s="123">
        <v>12</v>
      </c>
      <c r="E10" s="124">
        <v>127300</v>
      </c>
      <c r="F10" s="148">
        <f t="shared" si="0"/>
        <v>1527600</v>
      </c>
    </row>
    <row r="11" spans="1:9" ht="30">
      <c r="A11" s="135">
        <v>5</v>
      </c>
      <c r="B11" s="122" t="s">
        <v>317</v>
      </c>
      <c r="C11" s="123" t="s">
        <v>314</v>
      </c>
      <c r="D11" s="123">
        <v>12</v>
      </c>
      <c r="E11" s="124">
        <v>100700</v>
      </c>
      <c r="F11" s="148">
        <f t="shared" si="0"/>
        <v>1208400</v>
      </c>
    </row>
    <row r="12" spans="1:9" ht="45">
      <c r="A12" s="135">
        <v>6</v>
      </c>
      <c r="B12" s="122" t="s">
        <v>318</v>
      </c>
      <c r="C12" s="123" t="s">
        <v>312</v>
      </c>
      <c r="D12" s="123">
        <v>35</v>
      </c>
      <c r="E12" s="122">
        <v>72200</v>
      </c>
      <c r="F12" s="148">
        <f t="shared" si="0"/>
        <v>2527000</v>
      </c>
    </row>
    <row r="13" spans="1:9" ht="30">
      <c r="A13" s="135">
        <v>7</v>
      </c>
      <c r="B13" s="122" t="s">
        <v>319</v>
      </c>
      <c r="C13" s="123" t="s">
        <v>312</v>
      </c>
      <c r="D13" s="123">
        <v>3</v>
      </c>
      <c r="E13" s="141">
        <v>120650</v>
      </c>
      <c r="F13" s="148">
        <f t="shared" si="0"/>
        <v>361950</v>
      </c>
    </row>
    <row r="14" spans="1:9" ht="36.75" customHeight="1" thickBot="1">
      <c r="A14" s="140">
        <v>8</v>
      </c>
      <c r="B14" s="141" t="s">
        <v>325</v>
      </c>
      <c r="C14" s="142" t="s">
        <v>312</v>
      </c>
      <c r="D14" s="142">
        <v>156</v>
      </c>
      <c r="E14" s="141">
        <v>210000</v>
      </c>
      <c r="F14" s="149">
        <f t="shared" si="0"/>
        <v>32760000</v>
      </c>
    </row>
    <row r="15" spans="1:9" ht="15.75" thickBot="1">
      <c r="A15" s="143"/>
      <c r="B15" s="144" t="s">
        <v>320</v>
      </c>
      <c r="C15" s="145"/>
      <c r="D15" s="145"/>
      <c r="E15" s="144"/>
      <c r="F15" s="146">
        <f>SUM(F7:F14)</f>
        <v>76806850</v>
      </c>
    </row>
    <row r="16" spans="1:9">
      <c r="A16" s="132"/>
      <c r="B16" s="133"/>
      <c r="C16" s="132"/>
      <c r="D16" s="132"/>
      <c r="E16" s="133"/>
      <c r="F16" s="134"/>
    </row>
    <row r="17" spans="1:6" ht="15.75">
      <c r="B17" s="125"/>
      <c r="C17" s="129"/>
      <c r="D17" s="129"/>
      <c r="E17" s="130"/>
      <c r="F17" s="130"/>
    </row>
    <row r="18" spans="1:6" ht="15.75" customHeight="1">
      <c r="A18" s="174" t="s">
        <v>321</v>
      </c>
      <c r="B18" s="174"/>
      <c r="C18" s="174"/>
      <c r="D18" s="129"/>
      <c r="E18" s="130"/>
      <c r="F18" s="130" t="s">
        <v>322</v>
      </c>
    </row>
  </sheetData>
  <mergeCells count="3">
    <mergeCell ref="A18:C18"/>
    <mergeCell ref="B3:F3"/>
    <mergeCell ref="B4:F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расчет на тендер для подписи</vt:lpstr>
      <vt:lpstr>расчет </vt:lpstr>
      <vt:lpstr>'расчет на тендер для подписи'!Заголовки_для_печати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Жанар Боранбаева</dc:creator>
  <cp:lastModifiedBy>Гульзия</cp:lastModifiedBy>
  <cp:lastPrinted>2018-01-29T12:15:38Z</cp:lastPrinted>
  <dcterms:created xsi:type="dcterms:W3CDTF">2016-01-04T09:02:10Z</dcterms:created>
  <dcterms:modified xsi:type="dcterms:W3CDTF">2018-01-29T12:25:17Z</dcterms:modified>
</cp:coreProperties>
</file>